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avykresy\akce2023\Gympl ÚO\Rozpočet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Pol'!$A$1:$U$98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9" i="1" l="1"/>
  <c r="H58" i="1"/>
  <c r="H57" i="1"/>
  <c r="H56" i="1"/>
  <c r="H55" i="1"/>
  <c r="H54" i="1"/>
  <c r="H53" i="1"/>
  <c r="H52" i="1"/>
  <c r="H51" i="1"/>
  <c r="H50" i="1"/>
  <c r="H49" i="1"/>
  <c r="G59" i="1"/>
  <c r="G58" i="1"/>
  <c r="G57" i="1"/>
  <c r="G56" i="1"/>
  <c r="G55" i="1"/>
  <c r="G54" i="1"/>
  <c r="G53" i="1"/>
  <c r="G52" i="1"/>
  <c r="G51" i="1"/>
  <c r="G50" i="1"/>
  <c r="G49" i="1"/>
  <c r="G39" i="1"/>
  <c r="F39" i="1"/>
  <c r="G88" i="12"/>
  <c r="AC88" i="12"/>
  <c r="AD88" i="12"/>
  <c r="BA83" i="12"/>
  <c r="BA81" i="12"/>
  <c r="BA79" i="12"/>
  <c r="BA76" i="12"/>
  <c r="BA66" i="12"/>
  <c r="BA64" i="12"/>
  <c r="BA57" i="12"/>
  <c r="BA19" i="12"/>
  <c r="BA18" i="12"/>
  <c r="O8" i="12"/>
  <c r="F9" i="12"/>
  <c r="G9" i="12"/>
  <c r="G8" i="12" s="1"/>
  <c r="I9" i="12"/>
  <c r="I8" i="12" s="1"/>
  <c r="K9" i="12"/>
  <c r="K8" i="12" s="1"/>
  <c r="O9" i="12"/>
  <c r="Q9" i="12"/>
  <c r="Q8" i="12" s="1"/>
  <c r="U9" i="12"/>
  <c r="U8" i="12" s="1"/>
  <c r="F13" i="12"/>
  <c r="G13" i="12" s="1"/>
  <c r="I13" i="12"/>
  <c r="K13" i="12"/>
  <c r="K12" i="12" s="1"/>
  <c r="O13" i="12"/>
  <c r="O12" i="12" s="1"/>
  <c r="Q13" i="12"/>
  <c r="Q12" i="12" s="1"/>
  <c r="U13" i="12"/>
  <c r="F14" i="12"/>
  <c r="G14" i="12"/>
  <c r="I14" i="12"/>
  <c r="I12" i="12" s="1"/>
  <c r="K14" i="12"/>
  <c r="M14" i="12"/>
  <c r="O14" i="12"/>
  <c r="Q14" i="12"/>
  <c r="U14" i="12"/>
  <c r="U12" i="12" s="1"/>
  <c r="F15" i="12"/>
  <c r="G15" i="12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/>
  <c r="I17" i="12"/>
  <c r="K17" i="12"/>
  <c r="M17" i="12"/>
  <c r="O17" i="12"/>
  <c r="Q17" i="12"/>
  <c r="U17" i="12"/>
  <c r="F20" i="12"/>
  <c r="G20" i="12"/>
  <c r="M20" i="12" s="1"/>
  <c r="I20" i="12"/>
  <c r="K20" i="12"/>
  <c r="O20" i="12"/>
  <c r="Q20" i="12"/>
  <c r="U20" i="12"/>
  <c r="F22" i="12"/>
  <c r="G22" i="12" s="1"/>
  <c r="I22" i="12"/>
  <c r="I21" i="12" s="1"/>
  <c r="K22" i="12"/>
  <c r="K21" i="12" s="1"/>
  <c r="O22" i="12"/>
  <c r="O21" i="12" s="1"/>
  <c r="Q22" i="12"/>
  <c r="U22" i="12"/>
  <c r="F23" i="12"/>
  <c r="G23" i="12"/>
  <c r="M23" i="12" s="1"/>
  <c r="I23" i="12"/>
  <c r="K23" i="12"/>
  <c r="O23" i="12"/>
  <c r="Q23" i="12"/>
  <c r="U23" i="12"/>
  <c r="U21" i="12" s="1"/>
  <c r="F24" i="12"/>
  <c r="G24" i="12"/>
  <c r="M24" i="12" s="1"/>
  <c r="I24" i="12"/>
  <c r="K24" i="12"/>
  <c r="O24" i="12"/>
  <c r="Q24" i="12"/>
  <c r="Q21" i="12" s="1"/>
  <c r="U24" i="12"/>
  <c r="F25" i="12"/>
  <c r="G25" i="12" s="1"/>
  <c r="M25" i="12" s="1"/>
  <c r="I25" i="12"/>
  <c r="K25" i="12"/>
  <c r="O25" i="12"/>
  <c r="Q25" i="12"/>
  <c r="U25" i="12"/>
  <c r="F27" i="12"/>
  <c r="G27" i="12" s="1"/>
  <c r="I27" i="12"/>
  <c r="I26" i="12" s="1"/>
  <c r="K27" i="12"/>
  <c r="O27" i="12"/>
  <c r="O26" i="12" s="1"/>
  <c r="Q27" i="12"/>
  <c r="Q26" i="12" s="1"/>
  <c r="U27" i="12"/>
  <c r="U26" i="12" s="1"/>
  <c r="F28" i="12"/>
  <c r="G28" i="12" s="1"/>
  <c r="M28" i="12" s="1"/>
  <c r="I28" i="12"/>
  <c r="K28" i="12"/>
  <c r="O28" i="12"/>
  <c r="Q28" i="12"/>
  <c r="U28" i="12"/>
  <c r="F29" i="12"/>
  <c r="G29" i="12"/>
  <c r="I29" i="12"/>
  <c r="K29" i="12"/>
  <c r="K26" i="12" s="1"/>
  <c r="M29" i="12"/>
  <c r="O29" i="12"/>
  <c r="Q29" i="12"/>
  <c r="U29" i="12"/>
  <c r="F32" i="12"/>
  <c r="G32" i="12" s="1"/>
  <c r="I32" i="12"/>
  <c r="K32" i="12"/>
  <c r="O32" i="12"/>
  <c r="O31" i="12" s="1"/>
  <c r="Q32" i="12"/>
  <c r="Q31" i="12" s="1"/>
  <c r="U32" i="12"/>
  <c r="U31" i="12" s="1"/>
  <c r="F35" i="12"/>
  <c r="G35" i="12" s="1"/>
  <c r="M35" i="12" s="1"/>
  <c r="I35" i="12"/>
  <c r="K35" i="12"/>
  <c r="O35" i="12"/>
  <c r="Q35" i="12"/>
  <c r="U35" i="12"/>
  <c r="F38" i="12"/>
  <c r="G38" i="12"/>
  <c r="M38" i="12" s="1"/>
  <c r="I38" i="12"/>
  <c r="I31" i="12" s="1"/>
  <c r="K38" i="12"/>
  <c r="K31" i="12" s="1"/>
  <c r="O38" i="12"/>
  <c r="Q38" i="12"/>
  <c r="U38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4" i="12"/>
  <c r="G44" i="12"/>
  <c r="M44" i="12" s="1"/>
  <c r="M43" i="12" s="1"/>
  <c r="I44" i="12"/>
  <c r="I43" i="12" s="1"/>
  <c r="K44" i="12"/>
  <c r="O44" i="12"/>
  <c r="O43" i="12" s="1"/>
  <c r="Q44" i="12"/>
  <c r="Q43" i="12" s="1"/>
  <c r="U44" i="12"/>
  <c r="U43" i="12" s="1"/>
  <c r="F45" i="12"/>
  <c r="G45" i="12" s="1"/>
  <c r="M45" i="12" s="1"/>
  <c r="I45" i="12"/>
  <c r="K45" i="12"/>
  <c r="O45" i="12"/>
  <c r="Q45" i="12"/>
  <c r="U45" i="12"/>
  <c r="F47" i="12"/>
  <c r="G47" i="12"/>
  <c r="I47" i="12"/>
  <c r="K47" i="12"/>
  <c r="K43" i="12" s="1"/>
  <c r="M47" i="12"/>
  <c r="O47" i="12"/>
  <c r="Q47" i="12"/>
  <c r="U47" i="12"/>
  <c r="F48" i="12"/>
  <c r="G48" i="12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1" i="12"/>
  <c r="G51" i="12"/>
  <c r="I51" i="12"/>
  <c r="K51" i="12"/>
  <c r="M51" i="12"/>
  <c r="O51" i="12"/>
  <c r="Q51" i="12"/>
  <c r="U51" i="12"/>
  <c r="I52" i="12"/>
  <c r="K52" i="12"/>
  <c r="F53" i="12"/>
  <c r="G53" i="12"/>
  <c r="M53" i="12" s="1"/>
  <c r="M52" i="12" s="1"/>
  <c r="I53" i="12"/>
  <c r="K53" i="12"/>
  <c r="O53" i="12"/>
  <c r="O52" i="12" s="1"/>
  <c r="Q53" i="12"/>
  <c r="Q52" i="12" s="1"/>
  <c r="U53" i="12"/>
  <c r="U52" i="12" s="1"/>
  <c r="F56" i="12"/>
  <c r="G56" i="12"/>
  <c r="I56" i="12"/>
  <c r="I55" i="12" s="1"/>
  <c r="K56" i="12"/>
  <c r="K55" i="12" s="1"/>
  <c r="M56" i="12"/>
  <c r="M55" i="12" s="1"/>
  <c r="O56" i="12"/>
  <c r="Q56" i="12"/>
  <c r="U56" i="12"/>
  <c r="U55" i="12" s="1"/>
  <c r="F59" i="12"/>
  <c r="G59" i="12" s="1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O55" i="12" s="1"/>
  <c r="Q60" i="12"/>
  <c r="Q55" i="12" s="1"/>
  <c r="U60" i="12"/>
  <c r="F62" i="12"/>
  <c r="G62" i="12"/>
  <c r="G61" i="12" s="1"/>
  <c r="I62" i="12"/>
  <c r="I61" i="12" s="1"/>
  <c r="K62" i="12"/>
  <c r="K61" i="12" s="1"/>
  <c r="O62" i="12"/>
  <c r="Q62" i="12"/>
  <c r="Q61" i="12" s="1"/>
  <c r="U62" i="12"/>
  <c r="U61" i="12" s="1"/>
  <c r="F63" i="12"/>
  <c r="G63" i="12" s="1"/>
  <c r="M63" i="12" s="1"/>
  <c r="I63" i="12"/>
  <c r="K63" i="12"/>
  <c r="O63" i="12"/>
  <c r="Q63" i="12"/>
  <c r="U63" i="12"/>
  <c r="F65" i="12"/>
  <c r="G65" i="12"/>
  <c r="I65" i="12"/>
  <c r="K65" i="12"/>
  <c r="M65" i="12"/>
  <c r="O65" i="12"/>
  <c r="O61" i="12" s="1"/>
  <c r="Q65" i="12"/>
  <c r="U65" i="12"/>
  <c r="F67" i="12"/>
  <c r="G67" i="12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/>
  <c r="I69" i="12"/>
  <c r="K69" i="12"/>
  <c r="M69" i="12"/>
  <c r="O69" i="12"/>
  <c r="Q69" i="12"/>
  <c r="U69" i="12"/>
  <c r="F71" i="12"/>
  <c r="G71" i="12"/>
  <c r="I71" i="12"/>
  <c r="I70" i="12" s="1"/>
  <c r="K71" i="12"/>
  <c r="O71" i="12"/>
  <c r="O70" i="12" s="1"/>
  <c r="Q71" i="12"/>
  <c r="Q70" i="12" s="1"/>
  <c r="U71" i="12"/>
  <c r="U70" i="12" s="1"/>
  <c r="F72" i="12"/>
  <c r="G72" i="12" s="1"/>
  <c r="M72" i="12" s="1"/>
  <c r="I72" i="12"/>
  <c r="K72" i="12"/>
  <c r="O72" i="12"/>
  <c r="Q72" i="12"/>
  <c r="U72" i="12"/>
  <c r="F73" i="12"/>
  <c r="G73" i="12"/>
  <c r="I73" i="12"/>
  <c r="K73" i="12"/>
  <c r="K70" i="12" s="1"/>
  <c r="M73" i="12"/>
  <c r="O73" i="12"/>
  <c r="Q73" i="12"/>
  <c r="U73" i="12"/>
  <c r="F75" i="12"/>
  <c r="G75" i="12"/>
  <c r="M75" i="12" s="1"/>
  <c r="I75" i="12"/>
  <c r="K75" i="12"/>
  <c r="O75" i="12"/>
  <c r="O74" i="12" s="1"/>
  <c r="Q75" i="12"/>
  <c r="Q74" i="12" s="1"/>
  <c r="U75" i="12"/>
  <c r="U74" i="12" s="1"/>
  <c r="F77" i="12"/>
  <c r="G77" i="12" s="1"/>
  <c r="M77" i="12" s="1"/>
  <c r="I77" i="12"/>
  <c r="K77" i="12"/>
  <c r="O77" i="12"/>
  <c r="Q77" i="12"/>
  <c r="U77" i="12"/>
  <c r="F78" i="12"/>
  <c r="G78" i="12"/>
  <c r="M78" i="12" s="1"/>
  <c r="I78" i="12"/>
  <c r="I74" i="12" s="1"/>
  <c r="K78" i="12"/>
  <c r="K74" i="12" s="1"/>
  <c r="O78" i="12"/>
  <c r="Q78" i="12"/>
  <c r="U78" i="12"/>
  <c r="F80" i="12"/>
  <c r="G80" i="12"/>
  <c r="M80" i="12" s="1"/>
  <c r="I80" i="12"/>
  <c r="K80" i="12"/>
  <c r="O80" i="12"/>
  <c r="Q80" i="12"/>
  <c r="U80" i="12"/>
  <c r="F82" i="12"/>
  <c r="G82" i="12" s="1"/>
  <c r="M82" i="12" s="1"/>
  <c r="I82" i="12"/>
  <c r="K82" i="12"/>
  <c r="O82" i="12"/>
  <c r="Q82" i="12"/>
  <c r="U82" i="12"/>
  <c r="F84" i="12"/>
  <c r="G84" i="12"/>
  <c r="M84" i="12" s="1"/>
  <c r="I84" i="12"/>
  <c r="K84" i="12"/>
  <c r="O84" i="12"/>
  <c r="Q84" i="12"/>
  <c r="U84" i="12"/>
  <c r="F85" i="12"/>
  <c r="G85" i="12"/>
  <c r="M85" i="12" s="1"/>
  <c r="I85" i="12"/>
  <c r="K85" i="12"/>
  <c r="O85" i="12"/>
  <c r="Q85" i="12"/>
  <c r="U85" i="12"/>
  <c r="F86" i="12"/>
  <c r="G86" i="12" s="1"/>
  <c r="M86" i="12" s="1"/>
  <c r="I86" i="12"/>
  <c r="K86" i="12"/>
  <c r="O86" i="12"/>
  <c r="Q86" i="12"/>
  <c r="U86" i="12"/>
  <c r="I20" i="1"/>
  <c r="G20" i="1"/>
  <c r="E20" i="1"/>
  <c r="I19" i="1"/>
  <c r="G19" i="1"/>
  <c r="E19" i="1"/>
  <c r="I18" i="1"/>
  <c r="G18" i="1"/>
  <c r="E18" i="1"/>
  <c r="I17" i="1"/>
  <c r="G17" i="1"/>
  <c r="E17" i="1"/>
  <c r="G16" i="1"/>
  <c r="E16" i="1"/>
  <c r="G60" i="1"/>
  <c r="H60" i="1"/>
  <c r="I59" i="1"/>
  <c r="I58" i="1"/>
  <c r="I57" i="1"/>
  <c r="I56" i="1"/>
  <c r="I55" i="1"/>
  <c r="I54" i="1"/>
  <c r="I53" i="1"/>
  <c r="I52" i="1"/>
  <c r="I51" i="1"/>
  <c r="I50" i="1"/>
  <c r="I16" i="1" s="1"/>
  <c r="I49" i="1"/>
  <c r="AZ43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I60" i="1" l="1"/>
  <c r="G24" i="1"/>
  <c r="G29" i="1" s="1"/>
  <c r="G28" i="1"/>
  <c r="M22" i="12"/>
  <c r="M21" i="12" s="1"/>
  <c r="G21" i="12"/>
  <c r="G70" i="12"/>
  <c r="M32" i="12"/>
  <c r="M31" i="12" s="1"/>
  <c r="G31" i="12"/>
  <c r="G55" i="12"/>
  <c r="M74" i="12"/>
  <c r="G12" i="12"/>
  <c r="M13" i="12"/>
  <c r="M12" i="12" s="1"/>
  <c r="M27" i="12"/>
  <c r="M26" i="12" s="1"/>
  <c r="G26" i="12"/>
  <c r="M62" i="12"/>
  <c r="M61" i="12" s="1"/>
  <c r="M9" i="12"/>
  <c r="M8" i="12" s="1"/>
  <c r="G43" i="12"/>
  <c r="M71" i="12"/>
  <c r="M70" i="12" s="1"/>
  <c r="G52" i="12"/>
  <c r="G74" i="12"/>
  <c r="I21" i="1"/>
  <c r="G21" i="1"/>
  <c r="E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<sst xmlns="http://schemas.openxmlformats.org/spreadsheetml/2006/main" count="438" uniqueCount="246">
  <si>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</si>
  <si>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</si>
  <si>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</si>
  <si>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</si>
  <si>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</si>
  <si>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</si>
  <si>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</si>
  <si>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</si>
  <si>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</si>
  <si>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</si>
  <si>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</si>
  <si>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</si>
  <si>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</si>
  <si>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</si>
  <si>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</si>
  <si>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</si>
  <si>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</si>
  <si>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</si>
  <si>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</si>
  <si>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</si>
  <si>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</si>
  <si>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</si>
  <si>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</si>
  <si>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</si>
  <si>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</si>
  <si>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</si>
  <si>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</si>
  <si>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</si>
  <si>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</si>
  <si>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</si>
  <si>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</si>
  <si>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</si>
  <si>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</si>
  <si>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</si>
  <si>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</si>
  <si>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</si>
  <si>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</si>
  <si>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</si>
  <si>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</si>
  <si>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</si>
  <si>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</si>
  <si>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</si>
  <si>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</si>
  <si>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ÚstínadOrlicí</t>
  </si>
  <si>
    <t>Rozpočet:</t>
  </si>
  <si>
    <t>Misto</t>
  </si>
  <si>
    <t>ODSTRANĚNÍ REKLAMAČNÍCH VAD V GYMNÁZIU ÚSTÍ NAD ORLICÍ</t>
  </si>
  <si>
    <t>Pardubický kraj</t>
  </si>
  <si>
    <t>Komenského náměstí 125</t>
  </si>
  <si>
    <t>Pardubice-Pardubice-Staré Město</t>
  </si>
  <si>
    <t>53002</t>
  </si>
  <si>
    <t>70892822</t>
  </si>
  <si>
    <t>CZ70892822</t>
  </si>
  <si>
    <t>Ing. Pavel Vacek</t>
  </si>
  <si>
    <t>Vrbova 655</t>
  </si>
  <si>
    <t>Ústí nad Orlicí</t>
  </si>
  <si>
    <t>56201</t>
  </si>
  <si>
    <t>49312570</t>
  </si>
  <si>
    <t>Rozpočet</t>
  </si>
  <si>
    <t>Celkem za stavbu</t>
  </si>
  <si>
    <t>CZK</t>
  </si>
  <si>
    <t xml:space="preserve">Popis rozpočtu:  - </t>
  </si>
  <si>
    <t>Před zahájením jednotlivých etap prací bude postup a výrobní dokumentace odsouhlasena s pracovníkem NPU.</t>
  </si>
  <si>
    <t>Rekapitulace dílů</t>
  </si>
  <si>
    <t>Typ dílu</t>
  </si>
  <si>
    <t>61</t>
  </si>
  <si>
    <t>Upravy povrchů vnitřní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</si>
  <si>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</si>
  <si>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</si>
  <si>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</si>
  <si>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</si>
  <si>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</si>
  <si>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</si>
  <si>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</si>
  <si>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</si>
  <si>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</si>
  <si>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</si>
  <si>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</si>
  <si>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</si>
  <si>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764</t>
  </si>
  <si>
    <t>Konstrukce klempířské</t>
  </si>
  <si>
    <t>781</t>
  </si>
  <si>
    <t>Obklady keramické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</si>
  <si>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</si>
  <si>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</si>
  <si>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</si>
  <si>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</si>
  <si>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</si>
  <si>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</si>
  <si>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</si>
  <si>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</si>
  <si>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</si>
  <si>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</si>
  <si>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</si>
  <si>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</si>
  <si>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</si>
  <si>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</si>
  <si>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</si>
  <si>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</si>
  <si>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</si>
  <si>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</si>
  <si>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</si>
  <si>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</si>
  <si>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</si>
  <si>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</si>
  <si>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</si>
  <si>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</si>
  <si>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</si>
  <si>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</si>
  <si>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</si>
  <si>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</si>
  <si>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</si>
  <si>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</si>
  <si>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</si>
  <si>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612425931RT2</t>
  </si>
  <si>
    <t>Omítka vápenná vnitřního ostění - štuková, s použitím suché maltové směsi</t>
  </si>
  <si>
    <t>m2</t>
  </si>
  <si>
    <t>POL1_0</t>
  </si>
  <si>
    <t>1,725+10,72+12,2+9,075+3,25+2,725+2,335+3,1575+1,405+4,15+1,725+10,95+23,1+6,765+30,64+8,02+3,725+9,25+20,025+8,9+26,95</t>
  </si>
  <si>
    <t>VV</t>
  </si>
  <si>
    <t>6,765+30,64+8,02+5,925+6,25+26,95+2,41+29,1+6,13+8,23+2,2925</t>
  </si>
  <si>
    <t>641954211R00</t>
  </si>
  <si>
    <t>Osazení rámů okenních dř.dvojitých, pl. do 2,5 m2</t>
  </si>
  <si>
    <t>kus</t>
  </si>
  <si>
    <t>641954341R00</t>
  </si>
  <si>
    <t>Osazení rámů okenních dř.dvojitých, pl. do 4 m2</t>
  </si>
  <si>
    <t>641954451R00</t>
  </si>
  <si>
    <t>Osazení rámů okenních dř.dvojitých, pl. do 10 m2</t>
  </si>
  <si>
    <t>641954551R00</t>
  </si>
  <si>
    <t>Osazení rámů okenních dř.dvojitých, pl. nad 10 m2</t>
  </si>
  <si>
    <t>641 95 - 0001</t>
  </si>
  <si>
    <t>Dodávka oken špaletových (repliky), 112 ks dle výpisu výplní</t>
  </si>
  <si>
    <t>soubor</t>
  </si>
  <si>
    <t>POL3_0</t>
  </si>
  <si>
    <t>Cena dle znaleckého posudku (odborný odhad). Viz. výpis výplní otvorů. Dřevěné (borovice) dvojité okno (špaletové), vyrobeno jako přesná kopie původního okna. Ve vnějších křídlech osazeno izolační dvojsklo 4/10/4. Pro ovládání okna budou osazeny původní (zrepasované) mosazné olivy nebo budou nahrazeny novými (idetickými). Uw = 1,2 W/m2K. Součástí je i vnitřní dřevěný parapet. Povrch bude opatřen nátěrem (email), odstín bílá. Veškeré kování bude osazené stejně jako u původního okna (např. okenní zarážka ve špaletě, okenní zarážka v rámu křídla). Dělící příčky v okením křídle nesmí být umísťována mezi sklo, ale lepeny vně zasklení v profilaci jako původní.                                                                                               Použitá barva musí mít barevnou stálost a trvanlivost min. 5 let!</t>
  </si>
  <si>
    <t>POP</t>
  </si>
  <si>
    <t>Poznámka: Čtyři okna jsou umístěna ve výtahové šachtě a při jejich výměně bude nutná odstávka výtahu a asistence dodavatele výtahu!</t>
  </si>
  <si>
    <t>648951411R00</t>
  </si>
  <si>
    <t>Osazení parapetních desek dřevěných š. do 25 cm</t>
  </si>
  <si>
    <t>m</t>
  </si>
  <si>
    <t>941955003R00</t>
  </si>
  <si>
    <t>Lešení lehké pomocné, výška podlahy do 2,5 m</t>
  </si>
  <si>
    <t>946941102R00</t>
  </si>
  <si>
    <t>Montáž pojízdných Alu věží BOSS, 2,5 x 1,45 m</t>
  </si>
  <si>
    <t xml:space="preserve">sada  </t>
  </si>
  <si>
    <t>946941192R00</t>
  </si>
  <si>
    <t>Nájemné pojízdných Alu věží BOSS, 2,5 x 1,45 m</t>
  </si>
  <si>
    <t>den</t>
  </si>
  <si>
    <t>946941501R00</t>
  </si>
  <si>
    <t>Návoz a odvoz pojízného lešení</t>
  </si>
  <si>
    <t>kompl</t>
  </si>
  <si>
    <t>952902110R00</t>
  </si>
  <si>
    <t>Zametání v místnostech, chodbách, na  schodišti a na půdách</t>
  </si>
  <si>
    <t>952901111R00</t>
  </si>
  <si>
    <t>Vyčištění budov o výšce podlaží do 4 m</t>
  </si>
  <si>
    <t>952901110R00</t>
  </si>
  <si>
    <t>Čištění mytím vnějších ploch oken a dveří</t>
  </si>
  <si>
    <t>49,81+66,29+309,07</t>
  </si>
  <si>
    <t>968062355R00</t>
  </si>
  <si>
    <t>Vybourání dřevěných rámů oken dvojitých pl. 2 m2</t>
  </si>
  <si>
    <t>0,65*1,38+0,85*1,1*8+0,75*1,25*2+1,21*0,79*2+0,65*1,4+0,85*1,58*4+1,575*1,075*2</t>
  </si>
  <si>
    <t>1,075*1,775*4+0,9*1,775*4+0,85*1,58*4+0,765*1,15*4+0,756*1,675*4</t>
  </si>
  <si>
    <t>968062356R00</t>
  </si>
  <si>
    <t>Vybourání dřevěných rámů oken dvojitých pl. 4 m2</t>
  </si>
  <si>
    <t>1,21*2,075*4+1,45*2,3*3+1,25*2,1+1,61*1,53+1,605*2,365+1,225*2,125*4+1,465*2,62*2</t>
  </si>
  <si>
    <t>1,465*2,65*2+1,575*2,175*2+1,45*1,685+1,385*1,6</t>
  </si>
  <si>
    <t>968062357R00</t>
  </si>
  <si>
    <t>Vybourání dřevěných rámů oken dvojitých nad  4 m2</t>
  </si>
  <si>
    <t>2,1*3,1+2,1*2,8*6+2,06*2,8*8+2,65*5,35*3+2,1*2,8*7+2,06*2,8*8+1,9*2,175*2+2,1*2,8*7</t>
  </si>
  <si>
    <t>1,975*2,65*8</t>
  </si>
  <si>
    <t>96806 0002</t>
  </si>
  <si>
    <t>Položení ochranných dřevotřískových desek na , stávající podlahu</t>
  </si>
  <si>
    <t>96806 0001</t>
  </si>
  <si>
    <t>Ochranná fólie stávající podlahy před poškozením</t>
  </si>
  <si>
    <t>978059511R00</t>
  </si>
  <si>
    <t>Odsekání vnitřních obkladů stěn do 1 m2</t>
  </si>
  <si>
    <t>979011211R00</t>
  </si>
  <si>
    <t>Svislá doprava suti a vybour. hmot za 2.NP nošením</t>
  </si>
  <si>
    <t>t</t>
  </si>
  <si>
    <t>21,194+0,544</t>
  </si>
  <si>
    <t>979010001</t>
  </si>
  <si>
    <t>Provizorní zástěna pro oddělení staveniště, od ostatních prostor</t>
  </si>
  <si>
    <t>979081111R00</t>
  </si>
  <si>
    <t>Odvoz suti a vybour. hmot na skládku do 1 km</t>
  </si>
  <si>
    <t>979081121R00</t>
  </si>
  <si>
    <t>Příplatek k odvozu za každý další 1 km</t>
  </si>
  <si>
    <t>10*21,738</t>
  </si>
  <si>
    <t>979990107R00</t>
  </si>
  <si>
    <t>Poplatek za uložení suti - směs betonu, cihel, dřeva, skupina odpadu 170904</t>
  </si>
  <si>
    <t>998011003R00</t>
  </si>
  <si>
    <t>Přesun hmot pro budovy zděné výšky do 24 m</t>
  </si>
  <si>
    <t>11,643+8,832+0,11+0,081+0,364</t>
  </si>
  <si>
    <t>764510970R00</t>
  </si>
  <si>
    <t>Oprava oplechování parapetů Cu,rš 500 mm</t>
  </si>
  <si>
    <t>Jedná se o parapety poškozené u vyměňovaných oken.</t>
  </si>
  <si>
    <t>0,3*171</t>
  </si>
  <si>
    <t>764510975R00</t>
  </si>
  <si>
    <t>Oprava oplechování rohů parapetů Cu,rš 500 mm</t>
  </si>
  <si>
    <t>998764203R00</t>
  </si>
  <si>
    <t>Přesun hmot pro klempířské konstr., výšky do 24 m</t>
  </si>
  <si>
    <t>781101210R00</t>
  </si>
  <si>
    <t>Penetrace podkladu pod obklady</t>
  </si>
  <si>
    <t>781670014RA0</t>
  </si>
  <si>
    <t>Obklad parapetu keramický šířka 20 cm</t>
  </si>
  <si>
    <t>POL2_0</t>
  </si>
  <si>
    <t>Oprava po výměně oken.</t>
  </si>
  <si>
    <t>781415013R00</t>
  </si>
  <si>
    <t>Montáž obkladů stěn, porovin., do tmele, 15x15 cm</t>
  </si>
  <si>
    <t>781419701R00</t>
  </si>
  <si>
    <t>Příplatek za práci v omez.prostoru,obkl.pórovinové</t>
  </si>
  <si>
    <t>781419711R00</t>
  </si>
  <si>
    <t>Příplatek k obkladu stěn za plochu do 10 m2 jedntl</t>
  </si>
  <si>
    <t>998781203R00</t>
  </si>
  <si>
    <t>Přesun hmot pro obklady keramické, výšky do 24 m</t>
  </si>
  <si>
    <t>784452912R00</t>
  </si>
  <si>
    <t>Oprava,malba směsí tekut.2x,1bar+obrus místn. 5 m</t>
  </si>
  <si>
    <t>784410010RA0</t>
  </si>
  <si>
    <t>Pačokování vápenným mlékem</t>
  </si>
  <si>
    <t>784461921R00</t>
  </si>
  <si>
    <t>Linkrustace, obnov. nátěr olej. stěn, místn. 3,8 m</t>
  </si>
  <si>
    <t>005241010R</t>
  </si>
  <si>
    <t xml:space="preserve">Dokumentace skutečného provedení </t>
  </si>
  <si>
    <t>Soubor</t>
  </si>
  <si>
    <t>Dokumentace skutečného provedení díla dle vyhl. 499/2006 ve třech listinných vyhotov+1x na CD- Rom.</t>
  </si>
  <si>
    <t>005261010R</t>
  </si>
  <si>
    <t>Pojištění dodavatele a pojištění díla</t>
  </si>
  <si>
    <t>005261020R</t>
  </si>
  <si>
    <t>Bankovní záruky</t>
  </si>
  <si>
    <t>Náklady spojené se zřízením a vedením bankovní záruky.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</si>
  <si>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</si>
  <si>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</si>
  <si>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</si>
  <si>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004111020R</t>
  </si>
  <si>
    <t xml:space="preserve">Vypracování projektové dokumentace </t>
  </si>
  <si>
    <t>Výrobní (dílenská) dokumentace výplní otvorů (replik).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</si>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</sst>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9" fillId="0" borderId="0" xfId="0" applyNumberFormat="1" applyFont="1" applyBorder="1" applyAlignment="1">
      <alignment vertical="top" wrapText="1" shrinkToFit="1"/>
    </xf>
    <xf numFmtId="174" fontId="17" fillId="0" borderId="33" xfId="0" applyNumberFormat="1" applyFont="1" applyBorder="1" applyAlignment="1">
      <alignment vertical="top" shrinkToFit="1"/>
    </xf>
    <xf numFmtId="174" fontId="18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174" fontId="19" fillId="0" borderId="0" xfId="0" applyNumberFormat="1" applyFont="1" applyBorder="1" applyAlignment="1">
      <alignment vertical="top" wrapText="1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7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9" fillId="0" borderId="26" xfId="0" applyNumberFormat="1" applyFont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3"/>
  <sheetViews>
    <sheetView showGridLines="0" topLeftCell="B45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 t="s">
        <v>52</v>
      </c>
      <c r="J6" s="11"/>
    </row>
    <row r="7" spans="1:15" ht="15.75" customHeight="1" x14ac:dyDescent="0.2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53</v>
      </c>
      <c r="E11" s="123"/>
      <c r="F11" s="123"/>
      <c r="G11" s="123"/>
      <c r="H11" s="27" t="s">
        <v>33</v>
      </c>
      <c r="I11" s="127" t="s">
        <v>57</v>
      </c>
      <c r="J11" s="11"/>
    </row>
    <row r="12" spans="1:15" ht="15.75" customHeight="1" x14ac:dyDescent="0.2">
      <c r="A12" s="4"/>
      <c r="B12" s="39"/>
      <c r="C12" s="25"/>
      <c r="D12" s="124" t="s">
        <v>54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 t="s">
        <v>56</v>
      </c>
      <c r="D13" s="125" t="s">
        <v>55</v>
      </c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 t="s">
        <v>29</v>
      </c>
      <c r="F15" s="83"/>
      <c r="G15" s="98" t="s">
        <v>30</v>
      </c>
      <c r="H15" s="98"/>
      <c r="I15" s="98" t="s">
        <v>28</v>
      </c>
      <c r="J15" s="99"/>
    </row>
    <row r="16" spans="1:15" ht="23.25" customHeight="1" x14ac:dyDescent="0.2">
      <c r="A16" s="194" t="s">
        <v>23</v>
      </c>
      <c r="B16" s="195" t="s">
        <v>23</v>
      </c>
      <c r="C16" s="56"/>
      <c r="D16" s="57"/>
      <c r="E16" s="80">
        <f>SUMIF(F49:F59,A16,G49:G59)+SUMIF(F49:F59,"PSU",G49:G59)</f>
        <v>0</v>
      </c>
      <c r="F16" s="81"/>
      <c r="G16" s="80">
        <f>SUMIF(F49:F59,A16,H49:H59)+SUMIF(F49:F59,"PSU",H49:H59)</f>
        <v>0</v>
      </c>
      <c r="H16" s="81"/>
      <c r="I16" s="80">
        <f>SUMIF(F49:F59,A16,I49:I59)+SUMIF(F49:F59,"PSU",I49:I59)</f>
        <v>0</v>
      </c>
      <c r="J16" s="82"/>
    </row>
    <row r="17" spans="1:10" ht="23.25" customHeight="1" x14ac:dyDescent="0.2">
      <c r="A17" s="194" t="s">
        <v>24</v>
      </c>
      <c r="B17" s="195" t="s">
        <v>24</v>
      </c>
      <c r="C17" s="56"/>
      <c r="D17" s="57"/>
      <c r="E17" s="80">
        <f>SUMIF(F49:F59,A17,G49:G59)</f>
        <v>0</v>
      </c>
      <c r="F17" s="81"/>
      <c r="G17" s="80">
        <f>SUMIF(F49:F59,A17,H49:H59)</f>
        <v>0</v>
      </c>
      <c r="H17" s="81"/>
      <c r="I17" s="80">
        <f>SUMIF(F49:F59,A17,I49:I59)</f>
        <v>0</v>
      </c>
      <c r="J17" s="82"/>
    </row>
    <row r="18" spans="1:10" ht="23.25" customHeight="1" x14ac:dyDescent="0.2">
      <c r="A18" s="194" t="s">
        <v>25</v>
      </c>
      <c r="B18" s="195" t="s">
        <v>25</v>
      </c>
      <c r="C18" s="56"/>
      <c r="D18" s="57"/>
      <c r="E18" s="80">
        <f>SUMIF(F49:F59,A18,G49:G59)</f>
        <v>0</v>
      </c>
      <c r="F18" s="81"/>
      <c r="G18" s="80">
        <f>SUMIF(F49:F59,A18,H49:H59)</f>
        <v>0</v>
      </c>
      <c r="H18" s="81"/>
      <c r="I18" s="80">
        <f>SUMIF(F49:F59,A18,I49:I59)</f>
        <v>0</v>
      </c>
      <c r="J18" s="82"/>
    </row>
    <row r="19" spans="1:10" ht="23.25" customHeight="1" x14ac:dyDescent="0.2">
      <c r="A19" s="194" t="s">
        <v>85</v>
      </c>
      <c r="B19" s="195" t="s">
        <v>26</v>
      </c>
      <c r="C19" s="56"/>
      <c r="D19" s="57"/>
      <c r="E19" s="80">
        <f>SUMIF(F49:F59,A19,G49:G59)</f>
        <v>0</v>
      </c>
      <c r="F19" s="81"/>
      <c r="G19" s="80">
        <f>SUMIF(F49:F59,A19,H49:H59)</f>
        <v>0</v>
      </c>
      <c r="H19" s="81"/>
      <c r="I19" s="80">
        <f>SUMIF(F49:F59,A19,I49:I59)</f>
        <v>0</v>
      </c>
      <c r="J19" s="82"/>
    </row>
    <row r="20" spans="1:10" ht="23.25" customHeight="1" x14ac:dyDescent="0.2">
      <c r="A20" s="194" t="s">
        <v>86</v>
      </c>
      <c r="B20" s="195" t="s">
        <v>27</v>
      </c>
      <c r="C20" s="56"/>
      <c r="D20" s="57"/>
      <c r="E20" s="80">
        <f>SUMIF(F49:F59,A20,G49:G59)</f>
        <v>0</v>
      </c>
      <c r="F20" s="81"/>
      <c r="G20" s="80">
        <f>SUMIF(F49:F59,A20,H49:H59)</f>
        <v>0</v>
      </c>
      <c r="H20" s="81"/>
      <c r="I20" s="80">
        <f>SUMIF(F49:F59,A20,I49:I59)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>
        <f>SUM(E16:F20)</f>
        <v>0</v>
      </c>
      <c r="F21" s="97"/>
      <c r="G21" s="89">
        <f>SUM(G16:H20)</f>
        <v>0</v>
      </c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60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45027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52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52" ht="25.5" hidden="1" customHeight="1" x14ac:dyDescent="0.2">
      <c r="A39" s="130">
        <v>1</v>
      </c>
      <c r="B39" s="136" t="s">
        <v>58</v>
      </c>
      <c r="C39" s="137" t="s">
        <v>46</v>
      </c>
      <c r="D39" s="138"/>
      <c r="E39" s="138"/>
      <c r="F39" s="146">
        <f>'Rozpočet Pol'!AC88</f>
        <v>0</v>
      </c>
      <c r="G39" s="147">
        <f>'Rozpočet Pol'!AD88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52" ht="25.5" hidden="1" customHeight="1" x14ac:dyDescent="0.2">
      <c r="A40" s="130"/>
      <c r="B40" s="140" t="s">
        <v>59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2" spans="1:52" x14ac:dyDescent="0.2">
      <c r="B42" t="s">
        <v>61</v>
      </c>
    </row>
    <row r="43" spans="1:52" ht="25.5" x14ac:dyDescent="0.2">
      <c r="B43" s="161" t="s">
        <v>62</v>
      </c>
      <c r="C43" s="161"/>
      <c r="D43" s="161"/>
      <c r="E43" s="161"/>
      <c r="F43" s="161"/>
      <c r="G43" s="161"/>
      <c r="H43" s="161"/>
      <c r="I43" s="161"/>
      <c r="J43" s="161"/>
      <c r="AZ43" s="160" t="str">
        <f>B43</f>
        <v>Před zahájením jednotlivých etap prací bude postup a výrobní dokumentace odsouhlasena s pracovníkem NPU.</v>
      </c>
    </row>
    <row r="46" spans="1:52" ht="15.75" x14ac:dyDescent="0.25">
      <c r="B46" s="162" t="s">
        <v>63</v>
      </c>
    </row>
    <row r="48" spans="1:52" ht="25.5" customHeight="1" x14ac:dyDescent="0.2">
      <c r="A48" s="163"/>
      <c r="B48" s="169" t="s">
        <v>16</v>
      </c>
      <c r="C48" s="169" t="s">
        <v>5</v>
      </c>
      <c r="D48" s="170"/>
      <c r="E48" s="170"/>
      <c r="F48" s="173" t="s">
        <v>64</v>
      </c>
      <c r="G48" s="173" t="s">
        <v>29</v>
      </c>
      <c r="H48" s="173" t="s">
        <v>30</v>
      </c>
      <c r="I48" s="174" t="s">
        <v>28</v>
      </c>
      <c r="J48" s="174"/>
    </row>
    <row r="49" spans="1:10" ht="25.5" customHeight="1" x14ac:dyDescent="0.2">
      <c r="A49" s="164"/>
      <c r="B49" s="175" t="s">
        <v>65</v>
      </c>
      <c r="C49" s="176" t="s">
        <v>66</v>
      </c>
      <c r="D49" s="177"/>
      <c r="E49" s="177"/>
      <c r="F49" s="181" t="s">
        <v>23</v>
      </c>
      <c r="G49" s="182">
        <f>'Rozpočet Pol'!I8</f>
        <v>0</v>
      </c>
      <c r="H49" s="182">
        <f>'Rozpočet Pol'!K8</f>
        <v>0</v>
      </c>
      <c r="I49" s="183">
        <f>G49+H49</f>
        <v>0</v>
      </c>
      <c r="J49" s="183"/>
    </row>
    <row r="50" spans="1:10" ht="25.5" customHeight="1" x14ac:dyDescent="0.2">
      <c r="A50" s="164"/>
      <c r="B50" s="167" t="s">
        <v>67</v>
      </c>
      <c r="C50" s="166" t="s">
        <v>68</v>
      </c>
      <c r="D50" s="168"/>
      <c r="E50" s="168"/>
      <c r="F50" s="184" t="s">
        <v>23</v>
      </c>
      <c r="G50" s="185">
        <f>'Rozpočet Pol'!I12</f>
        <v>0</v>
      </c>
      <c r="H50" s="185">
        <f>'Rozpočet Pol'!K12</f>
        <v>0</v>
      </c>
      <c r="I50" s="186">
        <f>G50+H50</f>
        <v>0</v>
      </c>
      <c r="J50" s="186"/>
    </row>
    <row r="51" spans="1:10" ht="25.5" customHeight="1" x14ac:dyDescent="0.2">
      <c r="A51" s="164"/>
      <c r="B51" s="167" t="s">
        <v>69</v>
      </c>
      <c r="C51" s="166" t="s">
        <v>70</v>
      </c>
      <c r="D51" s="168"/>
      <c r="E51" s="168"/>
      <c r="F51" s="184" t="s">
        <v>23</v>
      </c>
      <c r="G51" s="185">
        <f>'Rozpočet Pol'!I21</f>
        <v>0</v>
      </c>
      <c r="H51" s="185">
        <f>'Rozpočet Pol'!K21</f>
        <v>0</v>
      </c>
      <c r="I51" s="186">
        <f>G51+H51</f>
        <v>0</v>
      </c>
      <c r="J51" s="186"/>
    </row>
    <row r="52" spans="1:10" ht="25.5" customHeight="1" x14ac:dyDescent="0.2">
      <c r="A52" s="164"/>
      <c r="B52" s="167" t="s">
        <v>71</v>
      </c>
      <c r="C52" s="166" t="s">
        <v>72</v>
      </c>
      <c r="D52" s="168"/>
      <c r="E52" s="168"/>
      <c r="F52" s="184" t="s">
        <v>23</v>
      </c>
      <c r="G52" s="185">
        <f>'Rozpočet Pol'!I26</f>
        <v>0</v>
      </c>
      <c r="H52" s="185">
        <f>'Rozpočet Pol'!K26</f>
        <v>0</v>
      </c>
      <c r="I52" s="186">
        <f>G52+H52</f>
        <v>0</v>
      </c>
      <c r="J52" s="186"/>
    </row>
    <row r="53" spans="1:10" ht="25.5" customHeight="1" x14ac:dyDescent="0.2">
      <c r="A53" s="164"/>
      <c r="B53" s="167" t="s">
        <v>73</v>
      </c>
      <c r="C53" s="166" t="s">
        <v>74</v>
      </c>
      <c r="D53" s="168"/>
      <c r="E53" s="168"/>
      <c r="F53" s="184" t="s">
        <v>23</v>
      </c>
      <c r="G53" s="185">
        <f>'Rozpočet Pol'!I31</f>
        <v>0</v>
      </c>
      <c r="H53" s="185">
        <f>'Rozpočet Pol'!K31</f>
        <v>0</v>
      </c>
      <c r="I53" s="186">
        <f>G53+H53</f>
        <v>0</v>
      </c>
      <c r="J53" s="186"/>
    </row>
    <row r="54" spans="1:10" ht="25.5" customHeight="1" x14ac:dyDescent="0.2">
      <c r="A54" s="164"/>
      <c r="B54" s="167" t="s">
        <v>75</v>
      </c>
      <c r="C54" s="166" t="s">
        <v>76</v>
      </c>
      <c r="D54" s="168"/>
      <c r="E54" s="168"/>
      <c r="F54" s="184" t="s">
        <v>23</v>
      </c>
      <c r="G54" s="185">
        <f>'Rozpočet Pol'!I43</f>
        <v>0</v>
      </c>
      <c r="H54" s="185">
        <f>'Rozpočet Pol'!K43</f>
        <v>0</v>
      </c>
      <c r="I54" s="186">
        <f>G54+H54</f>
        <v>0</v>
      </c>
      <c r="J54" s="186"/>
    </row>
    <row r="55" spans="1:10" ht="25.5" customHeight="1" x14ac:dyDescent="0.2">
      <c r="A55" s="164"/>
      <c r="B55" s="167" t="s">
        <v>77</v>
      </c>
      <c r="C55" s="166" t="s">
        <v>78</v>
      </c>
      <c r="D55" s="168"/>
      <c r="E55" s="168"/>
      <c r="F55" s="184" t="s">
        <v>23</v>
      </c>
      <c r="G55" s="185">
        <f>'Rozpočet Pol'!I52</f>
        <v>0</v>
      </c>
      <c r="H55" s="185">
        <f>'Rozpočet Pol'!K52</f>
        <v>0</v>
      </c>
      <c r="I55" s="186">
        <f>G55+H55</f>
        <v>0</v>
      </c>
      <c r="J55" s="186"/>
    </row>
    <row r="56" spans="1:10" ht="25.5" customHeight="1" x14ac:dyDescent="0.2">
      <c r="A56" s="164"/>
      <c r="B56" s="167" t="s">
        <v>79</v>
      </c>
      <c r="C56" s="166" t="s">
        <v>80</v>
      </c>
      <c r="D56" s="168"/>
      <c r="E56" s="168"/>
      <c r="F56" s="184" t="s">
        <v>24</v>
      </c>
      <c r="G56" s="185">
        <f>'Rozpočet Pol'!I55</f>
        <v>0</v>
      </c>
      <c r="H56" s="185">
        <f>'Rozpočet Pol'!K55</f>
        <v>0</v>
      </c>
      <c r="I56" s="186">
        <f>G56+H56</f>
        <v>0</v>
      </c>
      <c r="J56" s="186"/>
    </row>
    <row r="57" spans="1:10" ht="25.5" customHeight="1" x14ac:dyDescent="0.2">
      <c r="A57" s="164"/>
      <c r="B57" s="167" t="s">
        <v>81</v>
      </c>
      <c r="C57" s="166" t="s">
        <v>82</v>
      </c>
      <c r="D57" s="168"/>
      <c r="E57" s="168"/>
      <c r="F57" s="184" t="s">
        <v>24</v>
      </c>
      <c r="G57" s="185">
        <f>'Rozpočet Pol'!I61</f>
        <v>0</v>
      </c>
      <c r="H57" s="185">
        <f>'Rozpočet Pol'!K61</f>
        <v>0</v>
      </c>
      <c r="I57" s="186">
        <f>G57+H57</f>
        <v>0</v>
      </c>
      <c r="J57" s="186"/>
    </row>
    <row r="58" spans="1:10" ht="25.5" customHeight="1" x14ac:dyDescent="0.2">
      <c r="A58" s="164"/>
      <c r="B58" s="167" t="s">
        <v>83</v>
      </c>
      <c r="C58" s="166" t="s">
        <v>84</v>
      </c>
      <c r="D58" s="168"/>
      <c r="E58" s="168"/>
      <c r="F58" s="184" t="s">
        <v>24</v>
      </c>
      <c r="G58" s="185">
        <f>'Rozpočet Pol'!I70</f>
        <v>0</v>
      </c>
      <c r="H58" s="185">
        <f>'Rozpočet Pol'!K70</f>
        <v>0</v>
      </c>
      <c r="I58" s="186">
        <f>G58+H58</f>
        <v>0</v>
      </c>
      <c r="J58" s="186"/>
    </row>
    <row r="59" spans="1:10" ht="25.5" customHeight="1" x14ac:dyDescent="0.2">
      <c r="A59" s="164"/>
      <c r="B59" s="178" t="s">
        <v>85</v>
      </c>
      <c r="C59" s="179" t="s">
        <v>26</v>
      </c>
      <c r="D59" s="180"/>
      <c r="E59" s="180"/>
      <c r="F59" s="187" t="s">
        <v>85</v>
      </c>
      <c r="G59" s="188">
        <f>'Rozpočet Pol'!I74</f>
        <v>0</v>
      </c>
      <c r="H59" s="188">
        <f>'Rozpočet Pol'!K74</f>
        <v>0</v>
      </c>
      <c r="I59" s="189">
        <f>G59+H59</f>
        <v>0</v>
      </c>
      <c r="J59" s="189"/>
    </row>
    <row r="60" spans="1:10" ht="25.5" customHeight="1" x14ac:dyDescent="0.2">
      <c r="A60" s="165"/>
      <c r="B60" s="171" t="s">
        <v>1</v>
      </c>
      <c r="C60" s="171"/>
      <c r="D60" s="172"/>
      <c r="E60" s="172"/>
      <c r="F60" s="190"/>
      <c r="G60" s="191">
        <f>SUM(G49:G59)</f>
        <v>0</v>
      </c>
      <c r="H60" s="191">
        <f>SUM(H49:H59)</f>
        <v>0</v>
      </c>
      <c r="I60" s="192">
        <f>SUM(I49:I59)</f>
        <v>0</v>
      </c>
      <c r="J60" s="192"/>
    </row>
    <row r="61" spans="1:10" x14ac:dyDescent="0.2">
      <c r="F61" s="193"/>
      <c r="G61" s="129"/>
      <c r="H61" s="193"/>
      <c r="I61" s="129"/>
      <c r="J61" s="129"/>
    </row>
    <row r="62" spans="1:10" x14ac:dyDescent="0.2">
      <c r="F62" s="193"/>
      <c r="G62" s="129"/>
      <c r="H62" s="193"/>
      <c r="I62" s="129"/>
      <c r="J62" s="129"/>
    </row>
    <row r="63" spans="1:10" x14ac:dyDescent="0.2">
      <c r="F63" s="193"/>
      <c r="G63" s="129"/>
      <c r="H63" s="193"/>
      <c r="I63" s="129"/>
      <c r="J63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I59:J59"/>
    <mergeCell ref="C59:E59"/>
    <mergeCell ref="I60:J60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I48:J48"/>
    <mergeCell ref="I49:J49"/>
    <mergeCell ref="C49:E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98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6" t="s">
        <v>6</v>
      </c>
      <c r="B1" s="196"/>
      <c r="C1" s="196"/>
      <c r="D1" s="196"/>
      <c r="E1" s="196"/>
      <c r="F1" s="196"/>
      <c r="G1" s="196"/>
      <c r="AE1" t="s">
        <v>88</v>
      </c>
    </row>
    <row r="2" spans="1:60" ht="24.95" customHeight="1" x14ac:dyDescent="0.2">
      <c r="A2" s="203" t="s">
        <v>87</v>
      </c>
      <c r="B2" s="197"/>
      <c r="C2" s="198" t="s">
        <v>46</v>
      </c>
      <c r="D2" s="199"/>
      <c r="E2" s="199"/>
      <c r="F2" s="199"/>
      <c r="G2" s="205"/>
      <c r="AE2" t="s">
        <v>89</v>
      </c>
    </row>
    <row r="3" spans="1:60" ht="24.95" customHeight="1" x14ac:dyDescent="0.2">
      <c r="A3" s="204" t="s">
        <v>7</v>
      </c>
      <c r="B3" s="202"/>
      <c r="C3" s="200" t="s">
        <v>43</v>
      </c>
      <c r="D3" s="201"/>
      <c r="E3" s="201"/>
      <c r="F3" s="201"/>
      <c r="G3" s="206"/>
      <c r="AE3" t="s">
        <v>90</v>
      </c>
    </row>
    <row r="4" spans="1:60" ht="24.95" hidden="1" customHeight="1" x14ac:dyDescent="0.2">
      <c r="A4" s="204" t="s">
        <v>8</v>
      </c>
      <c r="B4" s="202"/>
      <c r="C4" s="200"/>
      <c r="D4" s="201"/>
      <c r="E4" s="201"/>
      <c r="F4" s="201"/>
      <c r="G4" s="206"/>
      <c r="AE4" t="s">
        <v>91</v>
      </c>
    </row>
    <row r="5" spans="1:60" hidden="1" x14ac:dyDescent="0.2">
      <c r="A5" s="207" t="s">
        <v>92</v>
      </c>
      <c r="B5" s="208"/>
      <c r="C5" s="209"/>
      <c r="D5" s="210"/>
      <c r="E5" s="210"/>
      <c r="F5" s="210"/>
      <c r="G5" s="211"/>
      <c r="AE5" t="s">
        <v>93</v>
      </c>
    </row>
    <row r="7" spans="1:60" ht="38.25" x14ac:dyDescent="0.2">
      <c r="A7" s="217" t="s">
        <v>94</v>
      </c>
      <c r="B7" s="218" t="s">
        <v>95</v>
      </c>
      <c r="C7" s="218" t="s">
        <v>96</v>
      </c>
      <c r="D7" s="217" t="s">
        <v>97</v>
      </c>
      <c r="E7" s="217" t="s">
        <v>98</v>
      </c>
      <c r="F7" s="212" t="s">
        <v>99</v>
      </c>
      <c r="G7" s="238" t="s">
        <v>28</v>
      </c>
      <c r="H7" s="239" t="s">
        <v>29</v>
      </c>
      <c r="I7" s="239" t="s">
        <v>100</v>
      </c>
      <c r="J7" s="239" t="s">
        <v>30</v>
      </c>
      <c r="K7" s="239" t="s">
        <v>101</v>
      </c>
      <c r="L7" s="239" t="s">
        <v>102</v>
      </c>
      <c r="M7" s="239" t="s">
        <v>103</v>
      </c>
      <c r="N7" s="239" t="s">
        <v>104</v>
      </c>
      <c r="O7" s="239" t="s">
        <v>105</v>
      </c>
      <c r="P7" s="239" t="s">
        <v>106</v>
      </c>
      <c r="Q7" s="239" t="s">
        <v>107</v>
      </c>
      <c r="R7" s="239" t="s">
        <v>108</v>
      </c>
      <c r="S7" s="239" t="s">
        <v>109</v>
      </c>
      <c r="T7" s="239" t="s">
        <v>110</v>
      </c>
      <c r="U7" s="220" t="s">
        <v>111</v>
      </c>
    </row>
    <row r="8" spans="1:60" x14ac:dyDescent="0.2">
      <c r="A8" s="240" t="s">
        <v>112</v>
      </c>
      <c r="B8" s="241" t="s">
        <v>65</v>
      </c>
      <c r="C8" s="242" t="s">
        <v>66</v>
      </c>
      <c r="D8" s="219"/>
      <c r="E8" s="243"/>
      <c r="F8" s="244"/>
      <c r="G8" s="244">
        <f>SUMIF(AE9:AE11,"&lt;&gt;NOR",G9:G11)</f>
        <v>0</v>
      </c>
      <c r="H8" s="244"/>
      <c r="I8" s="244">
        <f>SUM(I9:I11)</f>
        <v>0</v>
      </c>
      <c r="J8" s="244"/>
      <c r="K8" s="244">
        <f>SUM(K9:K11)</f>
        <v>0</v>
      </c>
      <c r="L8" s="244"/>
      <c r="M8" s="244">
        <f>SUM(M9:M11)</f>
        <v>0</v>
      </c>
      <c r="N8" s="219"/>
      <c r="O8" s="219">
        <f>SUM(O9:O11)</f>
        <v>11.642659999999999</v>
      </c>
      <c r="P8" s="219"/>
      <c r="Q8" s="219">
        <f>SUM(Q9:Q11)</f>
        <v>0</v>
      </c>
      <c r="R8" s="219"/>
      <c r="S8" s="219"/>
      <c r="T8" s="240"/>
      <c r="U8" s="219">
        <f>SUM(U9:U11)</f>
        <v>394.93</v>
      </c>
      <c r="AE8" t="s">
        <v>113</v>
      </c>
    </row>
    <row r="9" spans="1:60" ht="22.5" outlineLevel="1" x14ac:dyDescent="0.2">
      <c r="A9" s="214">
        <v>1</v>
      </c>
      <c r="B9" s="221" t="s">
        <v>114</v>
      </c>
      <c r="C9" s="266" t="s">
        <v>115</v>
      </c>
      <c r="D9" s="223" t="s">
        <v>116</v>
      </c>
      <c r="E9" s="229">
        <v>333.505</v>
      </c>
      <c r="F9" s="233">
        <f>H9+J9</f>
        <v>0</v>
      </c>
      <c r="G9" s="233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23">
        <v>3.4909999999999997E-2</v>
      </c>
      <c r="O9" s="223">
        <f>ROUND(E9*N9,5)</f>
        <v>11.642659999999999</v>
      </c>
      <c r="P9" s="223">
        <v>0</v>
      </c>
      <c r="Q9" s="223">
        <f>ROUND(E9*P9,5)</f>
        <v>0</v>
      </c>
      <c r="R9" s="223"/>
      <c r="S9" s="223"/>
      <c r="T9" s="224">
        <v>1.1841699999999999</v>
      </c>
      <c r="U9" s="223">
        <f>ROUND(E9*T9,2)</f>
        <v>394.93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117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33.75" outlineLevel="1" x14ac:dyDescent="0.2">
      <c r="A10" s="214"/>
      <c r="B10" s="221"/>
      <c r="C10" s="267" t="s">
        <v>118</v>
      </c>
      <c r="D10" s="225"/>
      <c r="E10" s="230">
        <v>200.79249999999999</v>
      </c>
      <c r="F10" s="233"/>
      <c r="G10" s="233"/>
      <c r="H10" s="233"/>
      <c r="I10" s="233"/>
      <c r="J10" s="233"/>
      <c r="K10" s="233"/>
      <c r="L10" s="233"/>
      <c r="M10" s="233"/>
      <c r="N10" s="223"/>
      <c r="O10" s="223"/>
      <c r="P10" s="223"/>
      <c r="Q10" s="223"/>
      <c r="R10" s="223"/>
      <c r="S10" s="223"/>
      <c r="T10" s="224"/>
      <c r="U10" s="223"/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119</v>
      </c>
      <c r="AF10" s="213">
        <v>0</v>
      </c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ht="22.5" outlineLevel="1" x14ac:dyDescent="0.2">
      <c r="A11" s="214"/>
      <c r="B11" s="221"/>
      <c r="C11" s="267" t="s">
        <v>120</v>
      </c>
      <c r="D11" s="225"/>
      <c r="E11" s="230">
        <v>132.71250000000001</v>
      </c>
      <c r="F11" s="233"/>
      <c r="G11" s="233"/>
      <c r="H11" s="233"/>
      <c r="I11" s="233"/>
      <c r="J11" s="233"/>
      <c r="K11" s="233"/>
      <c r="L11" s="233"/>
      <c r="M11" s="233"/>
      <c r="N11" s="223"/>
      <c r="O11" s="223"/>
      <c r="P11" s="223"/>
      <c r="Q11" s="223"/>
      <c r="R11" s="223"/>
      <c r="S11" s="223"/>
      <c r="T11" s="224"/>
      <c r="U11" s="223"/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119</v>
      </c>
      <c r="AF11" s="213">
        <v>0</v>
      </c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x14ac:dyDescent="0.2">
      <c r="A12" s="215" t="s">
        <v>112</v>
      </c>
      <c r="B12" s="222" t="s">
        <v>67</v>
      </c>
      <c r="C12" s="268" t="s">
        <v>68</v>
      </c>
      <c r="D12" s="226"/>
      <c r="E12" s="231"/>
      <c r="F12" s="235"/>
      <c r="G12" s="235">
        <f>SUMIF(AE13:AE20,"&lt;&gt;NOR",G13:G20)</f>
        <v>0</v>
      </c>
      <c r="H12" s="235"/>
      <c r="I12" s="235">
        <f>SUM(I13:I20)</f>
        <v>0</v>
      </c>
      <c r="J12" s="235"/>
      <c r="K12" s="235">
        <f>SUM(K13:K20)</f>
        <v>0</v>
      </c>
      <c r="L12" s="235"/>
      <c r="M12" s="235">
        <f>SUM(M13:M20)</f>
        <v>0</v>
      </c>
      <c r="N12" s="226"/>
      <c r="O12" s="226">
        <f>SUM(O13:O20)</f>
        <v>8.8320500000000024</v>
      </c>
      <c r="P12" s="226"/>
      <c r="Q12" s="226">
        <f>SUM(Q13:Q20)</f>
        <v>0</v>
      </c>
      <c r="R12" s="226"/>
      <c r="S12" s="226"/>
      <c r="T12" s="227"/>
      <c r="U12" s="226">
        <f>SUM(U13:U20)</f>
        <v>188.32999999999998</v>
      </c>
      <c r="AE12" t="s">
        <v>113</v>
      </c>
    </row>
    <row r="13" spans="1:60" outlineLevel="1" x14ac:dyDescent="0.2">
      <c r="A13" s="214">
        <v>2</v>
      </c>
      <c r="B13" s="221" t="s">
        <v>121</v>
      </c>
      <c r="C13" s="266" t="s">
        <v>122</v>
      </c>
      <c r="D13" s="223" t="s">
        <v>123</v>
      </c>
      <c r="E13" s="229">
        <v>47</v>
      </c>
      <c r="F13" s="233">
        <f>H13+J13</f>
        <v>0</v>
      </c>
      <c r="G13" s="233">
        <f>ROUND(E13*F13,2)</f>
        <v>0</v>
      </c>
      <c r="H13" s="234"/>
      <c r="I13" s="233">
        <f>ROUND(E13*H13,2)</f>
        <v>0</v>
      </c>
      <c r="J13" s="234"/>
      <c r="K13" s="233">
        <f>ROUND(E13*J13,2)</f>
        <v>0</v>
      </c>
      <c r="L13" s="233">
        <v>21</v>
      </c>
      <c r="M13" s="233">
        <f>G13*(1+L13/100)</f>
        <v>0</v>
      </c>
      <c r="N13" s="223">
        <v>4.0480000000000002E-2</v>
      </c>
      <c r="O13" s="223">
        <f>ROUND(E13*N13,5)</f>
        <v>1.90256</v>
      </c>
      <c r="P13" s="223">
        <v>0</v>
      </c>
      <c r="Q13" s="223">
        <f>ROUND(E13*P13,5)</f>
        <v>0</v>
      </c>
      <c r="R13" s="223"/>
      <c r="S13" s="223"/>
      <c r="T13" s="224">
        <v>0.83</v>
      </c>
      <c r="U13" s="223">
        <f>ROUND(E13*T13,2)</f>
        <v>39.01</v>
      </c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117</v>
      </c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14">
        <v>3</v>
      </c>
      <c r="B14" s="221" t="s">
        <v>124</v>
      </c>
      <c r="C14" s="266" t="s">
        <v>125</v>
      </c>
      <c r="D14" s="223" t="s">
        <v>123</v>
      </c>
      <c r="E14" s="229">
        <v>15</v>
      </c>
      <c r="F14" s="233">
        <f>H14+J14</f>
        <v>0</v>
      </c>
      <c r="G14" s="233">
        <f>ROUND(E14*F14,2)</f>
        <v>0</v>
      </c>
      <c r="H14" s="234"/>
      <c r="I14" s="233">
        <f>ROUND(E14*H14,2)</f>
        <v>0</v>
      </c>
      <c r="J14" s="234"/>
      <c r="K14" s="233">
        <f>ROUND(E14*J14,2)</f>
        <v>0</v>
      </c>
      <c r="L14" s="233">
        <v>21</v>
      </c>
      <c r="M14" s="233">
        <f>G14*(1+L14/100)</f>
        <v>0</v>
      </c>
      <c r="N14" s="223">
        <v>6.4699999999999994E-2</v>
      </c>
      <c r="O14" s="223">
        <f>ROUND(E14*N14,5)</f>
        <v>0.97050000000000003</v>
      </c>
      <c r="P14" s="223">
        <v>0</v>
      </c>
      <c r="Q14" s="223">
        <f>ROUND(E14*P14,5)</f>
        <v>0</v>
      </c>
      <c r="R14" s="223"/>
      <c r="S14" s="223"/>
      <c r="T14" s="224">
        <v>0.99</v>
      </c>
      <c r="U14" s="223">
        <f>ROUND(E14*T14,2)</f>
        <v>14.85</v>
      </c>
      <c r="V14" s="213"/>
      <c r="W14" s="213"/>
      <c r="X14" s="213"/>
      <c r="Y14" s="213"/>
      <c r="Z14" s="213"/>
      <c r="AA14" s="213"/>
      <c r="AB14" s="213"/>
      <c r="AC14" s="213"/>
      <c r="AD14" s="213"/>
      <c r="AE14" s="213" t="s">
        <v>117</v>
      </c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14">
        <v>4</v>
      </c>
      <c r="B15" s="221" t="s">
        <v>126</v>
      </c>
      <c r="C15" s="266" t="s">
        <v>127</v>
      </c>
      <c r="D15" s="223" t="s">
        <v>123</v>
      </c>
      <c r="E15" s="229">
        <v>47</v>
      </c>
      <c r="F15" s="233">
        <f>H15+J15</f>
        <v>0</v>
      </c>
      <c r="G15" s="233">
        <f>ROUND(E15*F15,2)</f>
        <v>0</v>
      </c>
      <c r="H15" s="234"/>
      <c r="I15" s="233">
        <f>ROUND(E15*H15,2)</f>
        <v>0</v>
      </c>
      <c r="J15" s="234"/>
      <c r="K15" s="233">
        <f>ROUND(E15*J15,2)</f>
        <v>0</v>
      </c>
      <c r="L15" s="233">
        <v>21</v>
      </c>
      <c r="M15" s="233">
        <f>G15*(1+L15/100)</f>
        <v>0</v>
      </c>
      <c r="N15" s="223">
        <v>9.3600000000000003E-2</v>
      </c>
      <c r="O15" s="223">
        <f>ROUND(E15*N15,5)</f>
        <v>4.3992000000000004</v>
      </c>
      <c r="P15" s="223">
        <v>0</v>
      </c>
      <c r="Q15" s="223">
        <f>ROUND(E15*P15,5)</f>
        <v>0</v>
      </c>
      <c r="R15" s="223"/>
      <c r="S15" s="223"/>
      <c r="T15" s="224">
        <v>1.42</v>
      </c>
      <c r="U15" s="223">
        <f>ROUND(E15*T15,2)</f>
        <v>66.739999999999995</v>
      </c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117</v>
      </c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14">
        <v>5</v>
      </c>
      <c r="B16" s="221" t="s">
        <v>128</v>
      </c>
      <c r="C16" s="266" t="s">
        <v>129</v>
      </c>
      <c r="D16" s="223" t="s">
        <v>123</v>
      </c>
      <c r="E16" s="229">
        <v>3</v>
      </c>
      <c r="F16" s="233">
        <f>H16+J16</f>
        <v>0</v>
      </c>
      <c r="G16" s="233">
        <f>ROUND(E16*F16,2)</f>
        <v>0</v>
      </c>
      <c r="H16" s="234"/>
      <c r="I16" s="233">
        <f>ROUND(E16*H16,2)</f>
        <v>0</v>
      </c>
      <c r="J16" s="234"/>
      <c r="K16" s="233">
        <f>ROUND(E16*J16,2)</f>
        <v>0</v>
      </c>
      <c r="L16" s="233">
        <v>21</v>
      </c>
      <c r="M16" s="233">
        <f>G16*(1+L16/100)</f>
        <v>0</v>
      </c>
      <c r="N16" s="223">
        <v>0.14088000000000001</v>
      </c>
      <c r="O16" s="223">
        <f>ROUND(E16*N16,5)</f>
        <v>0.42264000000000002</v>
      </c>
      <c r="P16" s="223">
        <v>0</v>
      </c>
      <c r="Q16" s="223">
        <f>ROUND(E16*P16,5)</f>
        <v>0</v>
      </c>
      <c r="R16" s="223"/>
      <c r="S16" s="223"/>
      <c r="T16" s="224">
        <v>2.34</v>
      </c>
      <c r="U16" s="223">
        <f>ROUND(E16*T16,2)</f>
        <v>7.02</v>
      </c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117</v>
      </c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22.5" outlineLevel="1" x14ac:dyDescent="0.2">
      <c r="A17" s="214">
        <v>6</v>
      </c>
      <c r="B17" s="221" t="s">
        <v>130</v>
      </c>
      <c r="C17" s="266" t="s">
        <v>131</v>
      </c>
      <c r="D17" s="223" t="s">
        <v>132</v>
      </c>
      <c r="E17" s="229">
        <v>4712884</v>
      </c>
      <c r="F17" s="233">
        <f>H17+J17</f>
        <v>0</v>
      </c>
      <c r="G17" s="233">
        <f>ROUND(E17*F17,2)</f>
        <v>0</v>
      </c>
      <c r="H17" s="234"/>
      <c r="I17" s="233">
        <f>ROUND(E17*H17,2)</f>
        <v>0</v>
      </c>
      <c r="J17" s="234"/>
      <c r="K17" s="233">
        <f>ROUND(E17*J17,2)</f>
        <v>0</v>
      </c>
      <c r="L17" s="233">
        <v>21</v>
      </c>
      <c r="M17" s="233">
        <f>G17*(1+L17/100)</f>
        <v>0</v>
      </c>
      <c r="N17" s="223">
        <v>0</v>
      </c>
      <c r="O17" s="223">
        <f>ROUND(E17*N17,5)</f>
        <v>0</v>
      </c>
      <c r="P17" s="223">
        <v>0</v>
      </c>
      <c r="Q17" s="223">
        <f>ROUND(E17*P17,5)</f>
        <v>0</v>
      </c>
      <c r="R17" s="223"/>
      <c r="S17" s="223"/>
      <c r="T17" s="224">
        <v>0</v>
      </c>
      <c r="U17" s="223">
        <f>ROUND(E17*T17,2)</f>
        <v>0</v>
      </c>
      <c r="V17" s="213"/>
      <c r="W17" s="213"/>
      <c r="X17" s="213"/>
      <c r="Y17" s="213"/>
      <c r="Z17" s="213"/>
      <c r="AA17" s="213"/>
      <c r="AB17" s="213"/>
      <c r="AC17" s="213"/>
      <c r="AD17" s="213"/>
      <c r="AE17" s="213" t="s">
        <v>133</v>
      </c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ht="90" outlineLevel="1" x14ac:dyDescent="0.2">
      <c r="A18" s="214"/>
      <c r="B18" s="221"/>
      <c r="C18" s="269" t="s">
        <v>134</v>
      </c>
      <c r="D18" s="228"/>
      <c r="E18" s="232"/>
      <c r="F18" s="236"/>
      <c r="G18" s="237"/>
      <c r="H18" s="233"/>
      <c r="I18" s="233"/>
      <c r="J18" s="233"/>
      <c r="K18" s="233"/>
      <c r="L18" s="233"/>
      <c r="M18" s="233"/>
      <c r="N18" s="223"/>
      <c r="O18" s="223"/>
      <c r="P18" s="223"/>
      <c r="Q18" s="223"/>
      <c r="R18" s="223"/>
      <c r="S18" s="223"/>
      <c r="T18" s="224"/>
      <c r="U18" s="223"/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135</v>
      </c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6" t="str">
        <f>C18</f>
        <v>Cena dle znaleckého posudku (odborný odhad). Viz. výpis výplní otvorů. Dřevěné (borovice) dvojité okno (špaletové), vyrobeno jako přesná kopie původního okna. Ve vnějších křídlech osazeno izolační dvojsklo 4/10/4. Pro ovládání okna budou osazeny původní (zrepasované) mosazné olivy nebo budou nahrazeny novými (idetickými). Uw = 1,2 W/m2K. Součástí je i vnitřní dřevěný parapet. Povrch bude opatřen nátěrem (email), odstín bílá. Veškeré kování bude osazené stejně jako u původního okna (např. okenní zarážka ve špaletě, okenní zarážka v rámu křídla). Dělící příčky v okením křídle nesmí být umísťována mezi sklo, ale lepeny vně zasklení v profilaci jako původní.                                                                                               Použitá barva musí mít barevnou stálost a trvanlivost min. 5 let!</v>
      </c>
      <c r="BB18" s="213"/>
      <c r="BC18" s="213"/>
      <c r="BD18" s="213"/>
      <c r="BE18" s="213"/>
      <c r="BF18" s="213"/>
      <c r="BG18" s="213"/>
      <c r="BH18" s="213"/>
    </row>
    <row r="19" spans="1:60" ht="22.5" outlineLevel="1" x14ac:dyDescent="0.2">
      <c r="A19" s="214"/>
      <c r="B19" s="221"/>
      <c r="C19" s="269" t="s">
        <v>136</v>
      </c>
      <c r="D19" s="228"/>
      <c r="E19" s="232"/>
      <c r="F19" s="236"/>
      <c r="G19" s="237"/>
      <c r="H19" s="233"/>
      <c r="I19" s="233"/>
      <c r="J19" s="233"/>
      <c r="K19" s="233"/>
      <c r="L19" s="233"/>
      <c r="M19" s="233"/>
      <c r="N19" s="223"/>
      <c r="O19" s="223"/>
      <c r="P19" s="223"/>
      <c r="Q19" s="223"/>
      <c r="R19" s="223"/>
      <c r="S19" s="223"/>
      <c r="T19" s="224"/>
      <c r="U19" s="223"/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135</v>
      </c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6" t="str">
        <f>C19</f>
        <v>Poznámka: Čtyři okna jsou umístěna ve výtahové šachtě a při jejich výměně bude nutná odstávka výtahu a asistence dodavatele výtahu!</v>
      </c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14">
        <v>7</v>
      </c>
      <c r="B20" s="221" t="s">
        <v>137</v>
      </c>
      <c r="C20" s="266" t="s">
        <v>138</v>
      </c>
      <c r="D20" s="223" t="s">
        <v>139</v>
      </c>
      <c r="E20" s="229">
        <v>171</v>
      </c>
      <c r="F20" s="233">
        <f>H20+J20</f>
        <v>0</v>
      </c>
      <c r="G20" s="233">
        <f>ROUND(E20*F20,2)</f>
        <v>0</v>
      </c>
      <c r="H20" s="234"/>
      <c r="I20" s="233">
        <f>ROUND(E20*H20,2)</f>
        <v>0</v>
      </c>
      <c r="J20" s="234"/>
      <c r="K20" s="233">
        <f>ROUND(E20*J20,2)</f>
        <v>0</v>
      </c>
      <c r="L20" s="233">
        <v>21</v>
      </c>
      <c r="M20" s="233">
        <f>G20*(1+L20/100)</f>
        <v>0</v>
      </c>
      <c r="N20" s="223">
        <v>6.6499999999999997E-3</v>
      </c>
      <c r="O20" s="223">
        <f>ROUND(E20*N20,5)</f>
        <v>1.1371500000000001</v>
      </c>
      <c r="P20" s="223">
        <v>0</v>
      </c>
      <c r="Q20" s="223">
        <f>ROUND(E20*P20,5)</f>
        <v>0</v>
      </c>
      <c r="R20" s="223"/>
      <c r="S20" s="223"/>
      <c r="T20" s="224">
        <v>0.35499999999999998</v>
      </c>
      <c r="U20" s="223">
        <f>ROUND(E20*T20,2)</f>
        <v>60.71</v>
      </c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117</v>
      </c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x14ac:dyDescent="0.2">
      <c r="A21" s="215" t="s">
        <v>112</v>
      </c>
      <c r="B21" s="222" t="s">
        <v>69</v>
      </c>
      <c r="C21" s="268" t="s">
        <v>70</v>
      </c>
      <c r="D21" s="226"/>
      <c r="E21" s="231"/>
      <c r="F21" s="235"/>
      <c r="G21" s="235">
        <f>SUMIF(AE22:AE25,"&lt;&gt;NOR",G22:G25)</f>
        <v>0</v>
      </c>
      <c r="H21" s="235"/>
      <c r="I21" s="235">
        <f>SUM(I22:I25)</f>
        <v>0</v>
      </c>
      <c r="J21" s="235"/>
      <c r="K21" s="235">
        <f>SUM(K22:K25)</f>
        <v>0</v>
      </c>
      <c r="L21" s="235"/>
      <c r="M21" s="235">
        <f>SUM(M22:M25)</f>
        <v>0</v>
      </c>
      <c r="N21" s="226"/>
      <c r="O21" s="226">
        <f>SUM(O22:O25)</f>
        <v>0.10952000000000001</v>
      </c>
      <c r="P21" s="226"/>
      <c r="Q21" s="226">
        <f>SUM(Q22:Q25)</f>
        <v>0</v>
      </c>
      <c r="R21" s="226"/>
      <c r="S21" s="226"/>
      <c r="T21" s="227"/>
      <c r="U21" s="226">
        <f>SUM(U22:U25)</f>
        <v>6.41</v>
      </c>
      <c r="AE21" t="s">
        <v>113</v>
      </c>
    </row>
    <row r="22" spans="1:60" outlineLevel="1" x14ac:dyDescent="0.2">
      <c r="A22" s="214">
        <v>8</v>
      </c>
      <c r="B22" s="221" t="s">
        <v>140</v>
      </c>
      <c r="C22" s="266" t="s">
        <v>141</v>
      </c>
      <c r="D22" s="223" t="s">
        <v>116</v>
      </c>
      <c r="E22" s="229">
        <v>18.5</v>
      </c>
      <c r="F22" s="233">
        <f>H22+J22</f>
        <v>0</v>
      </c>
      <c r="G22" s="233">
        <f>ROUND(E22*F22,2)</f>
        <v>0</v>
      </c>
      <c r="H22" s="234"/>
      <c r="I22" s="233">
        <f>ROUND(E22*H22,2)</f>
        <v>0</v>
      </c>
      <c r="J22" s="234"/>
      <c r="K22" s="233">
        <f>ROUND(E22*J22,2)</f>
        <v>0</v>
      </c>
      <c r="L22" s="233">
        <v>21</v>
      </c>
      <c r="M22" s="233">
        <f>G22*(1+L22/100)</f>
        <v>0</v>
      </c>
      <c r="N22" s="223">
        <v>5.9199999999999999E-3</v>
      </c>
      <c r="O22" s="223">
        <f>ROUND(E22*N22,5)</f>
        <v>0.10952000000000001</v>
      </c>
      <c r="P22" s="223">
        <v>0</v>
      </c>
      <c r="Q22" s="223">
        <f>ROUND(E22*P22,5)</f>
        <v>0</v>
      </c>
      <c r="R22" s="223"/>
      <c r="S22" s="223"/>
      <c r="T22" s="224">
        <v>0.26</v>
      </c>
      <c r="U22" s="223">
        <f>ROUND(E22*T22,2)</f>
        <v>4.8099999999999996</v>
      </c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117</v>
      </c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14">
        <v>9</v>
      </c>
      <c r="B23" s="221" t="s">
        <v>142</v>
      </c>
      <c r="C23" s="266" t="s">
        <v>143</v>
      </c>
      <c r="D23" s="223" t="s">
        <v>144</v>
      </c>
      <c r="E23" s="229">
        <v>1</v>
      </c>
      <c r="F23" s="233">
        <f>H23+J23</f>
        <v>0</v>
      </c>
      <c r="G23" s="233">
        <f>ROUND(E23*F23,2)</f>
        <v>0</v>
      </c>
      <c r="H23" s="234"/>
      <c r="I23" s="233">
        <f>ROUND(E23*H23,2)</f>
        <v>0</v>
      </c>
      <c r="J23" s="234"/>
      <c r="K23" s="233">
        <f>ROUND(E23*J23,2)</f>
        <v>0</v>
      </c>
      <c r="L23" s="233">
        <v>21</v>
      </c>
      <c r="M23" s="233">
        <f>G23*(1+L23/100)</f>
        <v>0</v>
      </c>
      <c r="N23" s="223">
        <v>0</v>
      </c>
      <c r="O23" s="223">
        <f>ROUND(E23*N23,5)</f>
        <v>0</v>
      </c>
      <c r="P23" s="223">
        <v>0</v>
      </c>
      <c r="Q23" s="223">
        <f>ROUND(E23*P23,5)</f>
        <v>0</v>
      </c>
      <c r="R23" s="223"/>
      <c r="S23" s="223"/>
      <c r="T23" s="224">
        <v>1.6</v>
      </c>
      <c r="U23" s="223">
        <f>ROUND(E23*T23,2)</f>
        <v>1.6</v>
      </c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117</v>
      </c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14">
        <v>10</v>
      </c>
      <c r="B24" s="221" t="s">
        <v>145</v>
      </c>
      <c r="C24" s="266" t="s">
        <v>146</v>
      </c>
      <c r="D24" s="223" t="s">
        <v>147</v>
      </c>
      <c r="E24" s="229">
        <v>10</v>
      </c>
      <c r="F24" s="233">
        <f>H24+J24</f>
        <v>0</v>
      </c>
      <c r="G24" s="233">
        <f>ROUND(E24*F24,2)</f>
        <v>0</v>
      </c>
      <c r="H24" s="234"/>
      <c r="I24" s="233">
        <f>ROUND(E24*H24,2)</f>
        <v>0</v>
      </c>
      <c r="J24" s="234"/>
      <c r="K24" s="233">
        <f>ROUND(E24*J24,2)</f>
        <v>0</v>
      </c>
      <c r="L24" s="233">
        <v>21</v>
      </c>
      <c r="M24" s="233">
        <f>G24*(1+L24/100)</f>
        <v>0</v>
      </c>
      <c r="N24" s="223">
        <v>0</v>
      </c>
      <c r="O24" s="223">
        <f>ROUND(E24*N24,5)</f>
        <v>0</v>
      </c>
      <c r="P24" s="223">
        <v>0</v>
      </c>
      <c r="Q24" s="223">
        <f>ROUND(E24*P24,5)</f>
        <v>0</v>
      </c>
      <c r="R24" s="223"/>
      <c r="S24" s="223"/>
      <c r="T24" s="224">
        <v>0</v>
      </c>
      <c r="U24" s="223">
        <f>ROUND(E24*T24,2)</f>
        <v>0</v>
      </c>
      <c r="V24" s="213"/>
      <c r="W24" s="213"/>
      <c r="X24" s="213"/>
      <c r="Y24" s="213"/>
      <c r="Z24" s="213"/>
      <c r="AA24" s="213"/>
      <c r="AB24" s="213"/>
      <c r="AC24" s="213"/>
      <c r="AD24" s="213"/>
      <c r="AE24" s="213" t="s">
        <v>117</v>
      </c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14">
        <v>11</v>
      </c>
      <c r="B25" s="221" t="s">
        <v>148</v>
      </c>
      <c r="C25" s="266" t="s">
        <v>149</v>
      </c>
      <c r="D25" s="223" t="s">
        <v>150</v>
      </c>
      <c r="E25" s="229">
        <v>1</v>
      </c>
      <c r="F25" s="233">
        <f>H25+J25</f>
        <v>0</v>
      </c>
      <c r="G25" s="233">
        <f>ROUND(E25*F25,2)</f>
        <v>0</v>
      </c>
      <c r="H25" s="234"/>
      <c r="I25" s="233">
        <f>ROUND(E25*H25,2)</f>
        <v>0</v>
      </c>
      <c r="J25" s="234"/>
      <c r="K25" s="233">
        <f>ROUND(E25*J25,2)</f>
        <v>0</v>
      </c>
      <c r="L25" s="233">
        <v>21</v>
      </c>
      <c r="M25" s="233">
        <f>G25*(1+L25/100)</f>
        <v>0</v>
      </c>
      <c r="N25" s="223">
        <v>0</v>
      </c>
      <c r="O25" s="223">
        <f>ROUND(E25*N25,5)</f>
        <v>0</v>
      </c>
      <c r="P25" s="223">
        <v>0</v>
      </c>
      <c r="Q25" s="223">
        <f>ROUND(E25*P25,5)</f>
        <v>0</v>
      </c>
      <c r="R25" s="223"/>
      <c r="S25" s="223"/>
      <c r="T25" s="224">
        <v>0</v>
      </c>
      <c r="U25" s="223">
        <f>ROUND(E25*T25,2)</f>
        <v>0</v>
      </c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117</v>
      </c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x14ac:dyDescent="0.2">
      <c r="A26" s="215" t="s">
        <v>112</v>
      </c>
      <c r="B26" s="222" t="s">
        <v>71</v>
      </c>
      <c r="C26" s="268" t="s">
        <v>72</v>
      </c>
      <c r="D26" s="226"/>
      <c r="E26" s="231"/>
      <c r="F26" s="235"/>
      <c r="G26" s="235">
        <f>SUMIF(AE27:AE30,"&lt;&gt;NOR",G27:G30)</f>
        <v>0</v>
      </c>
      <c r="H26" s="235"/>
      <c r="I26" s="235">
        <f>SUM(I27:I30)</f>
        <v>0</v>
      </c>
      <c r="J26" s="235"/>
      <c r="K26" s="235">
        <f>SUM(K27:K30)</f>
        <v>0</v>
      </c>
      <c r="L26" s="235"/>
      <c r="M26" s="235">
        <f>SUM(M27:M30)</f>
        <v>0</v>
      </c>
      <c r="N26" s="226"/>
      <c r="O26" s="226">
        <f>SUM(O27:O30)</f>
        <v>8.0530000000000004E-2</v>
      </c>
      <c r="P26" s="226"/>
      <c r="Q26" s="226">
        <f>SUM(Q27:Q30)</f>
        <v>0</v>
      </c>
      <c r="R26" s="226"/>
      <c r="S26" s="226"/>
      <c r="T26" s="227"/>
      <c r="U26" s="226">
        <f>SUM(U27:U30)</f>
        <v>671.24</v>
      </c>
      <c r="AE26" t="s">
        <v>113</v>
      </c>
    </row>
    <row r="27" spans="1:60" ht="22.5" outlineLevel="1" x14ac:dyDescent="0.2">
      <c r="A27" s="214">
        <v>12</v>
      </c>
      <c r="B27" s="221" t="s">
        <v>151</v>
      </c>
      <c r="C27" s="266" t="s">
        <v>152</v>
      </c>
      <c r="D27" s="223" t="s">
        <v>116</v>
      </c>
      <c r="E27" s="229">
        <v>1907</v>
      </c>
      <c r="F27" s="233">
        <f>H27+J27</f>
        <v>0</v>
      </c>
      <c r="G27" s="233">
        <f>ROUND(E27*F27,2)</f>
        <v>0</v>
      </c>
      <c r="H27" s="234"/>
      <c r="I27" s="233">
        <f>ROUND(E27*H27,2)</f>
        <v>0</v>
      </c>
      <c r="J27" s="234"/>
      <c r="K27" s="233">
        <f>ROUND(E27*J27,2)</f>
        <v>0</v>
      </c>
      <c r="L27" s="233">
        <v>21</v>
      </c>
      <c r="M27" s="233">
        <f>G27*(1+L27/100)</f>
        <v>0</v>
      </c>
      <c r="N27" s="223">
        <v>0</v>
      </c>
      <c r="O27" s="223">
        <f>ROUND(E27*N27,5)</f>
        <v>0</v>
      </c>
      <c r="P27" s="223">
        <v>0</v>
      </c>
      <c r="Q27" s="223">
        <f>ROUND(E27*P27,5)</f>
        <v>0</v>
      </c>
      <c r="R27" s="223"/>
      <c r="S27" s="223"/>
      <c r="T27" s="224">
        <v>1.4999999999999999E-2</v>
      </c>
      <c r="U27" s="223">
        <f>ROUND(E27*T27,2)</f>
        <v>28.61</v>
      </c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117</v>
      </c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14">
        <v>13</v>
      </c>
      <c r="B28" s="221" t="s">
        <v>153</v>
      </c>
      <c r="C28" s="266" t="s">
        <v>154</v>
      </c>
      <c r="D28" s="223" t="s">
        <v>116</v>
      </c>
      <c r="E28" s="229">
        <v>1907</v>
      </c>
      <c r="F28" s="233">
        <f>H28+J28</f>
        <v>0</v>
      </c>
      <c r="G28" s="233">
        <f>ROUND(E28*F28,2)</f>
        <v>0</v>
      </c>
      <c r="H28" s="234"/>
      <c r="I28" s="233">
        <f>ROUND(E28*H28,2)</f>
        <v>0</v>
      </c>
      <c r="J28" s="234"/>
      <c r="K28" s="233">
        <f>ROUND(E28*J28,2)</f>
        <v>0</v>
      </c>
      <c r="L28" s="233">
        <v>21</v>
      </c>
      <c r="M28" s="233">
        <f>G28*(1+L28/100)</f>
        <v>0</v>
      </c>
      <c r="N28" s="223">
        <v>4.0000000000000003E-5</v>
      </c>
      <c r="O28" s="223">
        <f>ROUND(E28*N28,5)</f>
        <v>7.6280000000000001E-2</v>
      </c>
      <c r="P28" s="223">
        <v>0</v>
      </c>
      <c r="Q28" s="223">
        <f>ROUND(E28*P28,5)</f>
        <v>0</v>
      </c>
      <c r="R28" s="223"/>
      <c r="S28" s="223"/>
      <c r="T28" s="224">
        <v>0.308</v>
      </c>
      <c r="U28" s="223">
        <f>ROUND(E28*T28,2)</f>
        <v>587.36</v>
      </c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117</v>
      </c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14">
        <v>14</v>
      </c>
      <c r="B29" s="221" t="s">
        <v>155</v>
      </c>
      <c r="C29" s="266" t="s">
        <v>156</v>
      </c>
      <c r="D29" s="223" t="s">
        <v>116</v>
      </c>
      <c r="E29" s="229">
        <v>425.17</v>
      </c>
      <c r="F29" s="233">
        <f>H29+J29</f>
        <v>0</v>
      </c>
      <c r="G29" s="233">
        <f>ROUND(E29*F29,2)</f>
        <v>0</v>
      </c>
      <c r="H29" s="234"/>
      <c r="I29" s="233">
        <f>ROUND(E29*H29,2)</f>
        <v>0</v>
      </c>
      <c r="J29" s="234"/>
      <c r="K29" s="233">
        <f>ROUND(E29*J29,2)</f>
        <v>0</v>
      </c>
      <c r="L29" s="233">
        <v>21</v>
      </c>
      <c r="M29" s="233">
        <f>G29*(1+L29/100)</f>
        <v>0</v>
      </c>
      <c r="N29" s="223">
        <v>1.0000000000000001E-5</v>
      </c>
      <c r="O29" s="223">
        <f>ROUND(E29*N29,5)</f>
        <v>4.2500000000000003E-3</v>
      </c>
      <c r="P29" s="223">
        <v>0</v>
      </c>
      <c r="Q29" s="223">
        <f>ROUND(E29*P29,5)</f>
        <v>0</v>
      </c>
      <c r="R29" s="223"/>
      <c r="S29" s="223"/>
      <c r="T29" s="224">
        <v>0.13</v>
      </c>
      <c r="U29" s="223">
        <f>ROUND(E29*T29,2)</f>
        <v>55.27</v>
      </c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117</v>
      </c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14"/>
      <c r="B30" s="221"/>
      <c r="C30" s="267" t="s">
        <v>157</v>
      </c>
      <c r="D30" s="225"/>
      <c r="E30" s="230">
        <v>425.17</v>
      </c>
      <c r="F30" s="233"/>
      <c r="G30" s="233"/>
      <c r="H30" s="233"/>
      <c r="I30" s="233"/>
      <c r="J30" s="233"/>
      <c r="K30" s="233"/>
      <c r="L30" s="233"/>
      <c r="M30" s="233"/>
      <c r="N30" s="223"/>
      <c r="O30" s="223"/>
      <c r="P30" s="223"/>
      <c r="Q30" s="223"/>
      <c r="R30" s="223"/>
      <c r="S30" s="223"/>
      <c r="T30" s="224"/>
      <c r="U30" s="223"/>
      <c r="V30" s="213"/>
      <c r="W30" s="213"/>
      <c r="X30" s="213"/>
      <c r="Y30" s="213"/>
      <c r="Z30" s="213"/>
      <c r="AA30" s="213"/>
      <c r="AB30" s="213"/>
      <c r="AC30" s="213"/>
      <c r="AD30" s="213"/>
      <c r="AE30" s="213" t="s">
        <v>119</v>
      </c>
      <c r="AF30" s="213">
        <v>0</v>
      </c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x14ac:dyDescent="0.2">
      <c r="A31" s="215" t="s">
        <v>112</v>
      </c>
      <c r="B31" s="222" t="s">
        <v>73</v>
      </c>
      <c r="C31" s="268" t="s">
        <v>74</v>
      </c>
      <c r="D31" s="226"/>
      <c r="E31" s="231"/>
      <c r="F31" s="235"/>
      <c r="G31" s="235">
        <f>SUMIF(AE32:AE42,"&lt;&gt;NOR",G32:G42)</f>
        <v>0</v>
      </c>
      <c r="H31" s="235"/>
      <c r="I31" s="235">
        <f>SUM(I32:I42)</f>
        <v>0</v>
      </c>
      <c r="J31" s="235"/>
      <c r="K31" s="235">
        <f>SUM(K32:K42)</f>
        <v>0</v>
      </c>
      <c r="L31" s="235"/>
      <c r="M31" s="235">
        <f>SUM(M32:M42)</f>
        <v>0</v>
      </c>
      <c r="N31" s="226"/>
      <c r="O31" s="226">
        <f>SUM(O32:O42)</f>
        <v>0.36423</v>
      </c>
      <c r="P31" s="226"/>
      <c r="Q31" s="226">
        <f>SUM(Q32:Q42)</f>
        <v>21.19435</v>
      </c>
      <c r="R31" s="226"/>
      <c r="S31" s="226"/>
      <c r="T31" s="227"/>
      <c r="U31" s="226">
        <f>SUM(U32:U42)</f>
        <v>183.7</v>
      </c>
      <c r="AE31" t="s">
        <v>113</v>
      </c>
    </row>
    <row r="32" spans="1:60" outlineLevel="1" x14ac:dyDescent="0.2">
      <c r="A32" s="214">
        <v>15</v>
      </c>
      <c r="B32" s="221" t="s">
        <v>158</v>
      </c>
      <c r="C32" s="266" t="s">
        <v>159</v>
      </c>
      <c r="D32" s="223" t="s">
        <v>116</v>
      </c>
      <c r="E32" s="229">
        <v>49.810749999999999</v>
      </c>
      <c r="F32" s="233">
        <f>H32+J32</f>
        <v>0</v>
      </c>
      <c r="G32" s="233">
        <f>ROUND(E32*F32,2)</f>
        <v>0</v>
      </c>
      <c r="H32" s="234"/>
      <c r="I32" s="233">
        <f>ROUND(E32*H32,2)</f>
        <v>0</v>
      </c>
      <c r="J32" s="234"/>
      <c r="K32" s="233">
        <f>ROUND(E32*J32,2)</f>
        <v>0</v>
      </c>
      <c r="L32" s="233">
        <v>21</v>
      </c>
      <c r="M32" s="233">
        <f>G32*(1+L32/100)</f>
        <v>0</v>
      </c>
      <c r="N32" s="223">
        <v>1E-3</v>
      </c>
      <c r="O32" s="223">
        <f>ROUND(E32*N32,5)</f>
        <v>4.981E-2</v>
      </c>
      <c r="P32" s="223">
        <v>6.2E-2</v>
      </c>
      <c r="Q32" s="223">
        <f>ROUND(E32*P32,5)</f>
        <v>3.0882700000000001</v>
      </c>
      <c r="R32" s="223"/>
      <c r="S32" s="223"/>
      <c r="T32" s="224">
        <v>0.61199999999999999</v>
      </c>
      <c r="U32" s="223">
        <f>ROUND(E32*T32,2)</f>
        <v>30.48</v>
      </c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117</v>
      </c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22.5" outlineLevel="1" x14ac:dyDescent="0.2">
      <c r="A33" s="214"/>
      <c r="B33" s="221"/>
      <c r="C33" s="267" t="s">
        <v>160</v>
      </c>
      <c r="D33" s="225"/>
      <c r="E33" s="230">
        <v>21.832049999999999</v>
      </c>
      <c r="F33" s="233"/>
      <c r="G33" s="233"/>
      <c r="H33" s="233"/>
      <c r="I33" s="233"/>
      <c r="J33" s="233"/>
      <c r="K33" s="233"/>
      <c r="L33" s="233"/>
      <c r="M33" s="233"/>
      <c r="N33" s="223"/>
      <c r="O33" s="223"/>
      <c r="P33" s="223"/>
      <c r="Q33" s="223"/>
      <c r="R33" s="223"/>
      <c r="S33" s="223"/>
      <c r="T33" s="224"/>
      <c r="U33" s="223"/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119</v>
      </c>
      <c r="AF33" s="213">
        <v>0</v>
      </c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ht="22.5" outlineLevel="1" x14ac:dyDescent="0.2">
      <c r="A34" s="214"/>
      <c r="B34" s="221"/>
      <c r="C34" s="267" t="s">
        <v>161</v>
      </c>
      <c r="D34" s="225"/>
      <c r="E34" s="230">
        <v>27.9787</v>
      </c>
      <c r="F34" s="233"/>
      <c r="G34" s="233"/>
      <c r="H34" s="233"/>
      <c r="I34" s="233"/>
      <c r="J34" s="233"/>
      <c r="K34" s="233"/>
      <c r="L34" s="233"/>
      <c r="M34" s="233"/>
      <c r="N34" s="223"/>
      <c r="O34" s="223"/>
      <c r="P34" s="223"/>
      <c r="Q34" s="223"/>
      <c r="R34" s="223"/>
      <c r="S34" s="223"/>
      <c r="T34" s="224"/>
      <c r="U34" s="223"/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119</v>
      </c>
      <c r="AF34" s="213">
        <v>0</v>
      </c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14">
        <v>16</v>
      </c>
      <c r="B35" s="221" t="s">
        <v>162</v>
      </c>
      <c r="C35" s="266" t="s">
        <v>163</v>
      </c>
      <c r="D35" s="223" t="s">
        <v>116</v>
      </c>
      <c r="E35" s="229">
        <v>66.296225000000007</v>
      </c>
      <c r="F35" s="233">
        <f>H35+J35</f>
        <v>0</v>
      </c>
      <c r="G35" s="233">
        <f>ROUND(E35*F35,2)</f>
        <v>0</v>
      </c>
      <c r="H35" s="234"/>
      <c r="I35" s="233">
        <f>ROUND(E35*H35,2)</f>
        <v>0</v>
      </c>
      <c r="J35" s="234"/>
      <c r="K35" s="233">
        <f>ROUND(E35*J35,2)</f>
        <v>0</v>
      </c>
      <c r="L35" s="233">
        <v>21</v>
      </c>
      <c r="M35" s="233">
        <f>G35*(1+L35/100)</f>
        <v>0</v>
      </c>
      <c r="N35" s="223">
        <v>9.2000000000000003E-4</v>
      </c>
      <c r="O35" s="223">
        <f>ROUND(E35*N35,5)</f>
        <v>6.0990000000000003E-2</v>
      </c>
      <c r="P35" s="223">
        <v>5.3999999999999999E-2</v>
      </c>
      <c r="Q35" s="223">
        <f>ROUND(E35*P35,5)</f>
        <v>3.58</v>
      </c>
      <c r="R35" s="223"/>
      <c r="S35" s="223"/>
      <c r="T35" s="224">
        <v>0.46500000000000002</v>
      </c>
      <c r="U35" s="223">
        <f>ROUND(E35*T35,2)</f>
        <v>30.83</v>
      </c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117</v>
      </c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22.5" outlineLevel="1" x14ac:dyDescent="0.2">
      <c r="A36" s="214"/>
      <c r="B36" s="221"/>
      <c r="C36" s="267" t="s">
        <v>164</v>
      </c>
      <c r="D36" s="225"/>
      <c r="E36" s="230">
        <v>47.021225000000001</v>
      </c>
      <c r="F36" s="233"/>
      <c r="G36" s="233"/>
      <c r="H36" s="233"/>
      <c r="I36" s="233"/>
      <c r="J36" s="233"/>
      <c r="K36" s="233"/>
      <c r="L36" s="233"/>
      <c r="M36" s="233"/>
      <c r="N36" s="223"/>
      <c r="O36" s="223"/>
      <c r="P36" s="223"/>
      <c r="Q36" s="223"/>
      <c r="R36" s="223"/>
      <c r="S36" s="223"/>
      <c r="T36" s="224"/>
      <c r="U36" s="223"/>
      <c r="V36" s="213"/>
      <c r="W36" s="213"/>
      <c r="X36" s="213"/>
      <c r="Y36" s="213"/>
      <c r="Z36" s="213"/>
      <c r="AA36" s="213"/>
      <c r="AB36" s="213"/>
      <c r="AC36" s="213"/>
      <c r="AD36" s="213"/>
      <c r="AE36" s="213" t="s">
        <v>119</v>
      </c>
      <c r="AF36" s="213">
        <v>0</v>
      </c>
      <c r="AG36" s="213"/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14"/>
      <c r="B37" s="221"/>
      <c r="C37" s="267" t="s">
        <v>165</v>
      </c>
      <c r="D37" s="225"/>
      <c r="E37" s="230">
        <v>19.274999999999999</v>
      </c>
      <c r="F37" s="233"/>
      <c r="G37" s="233"/>
      <c r="H37" s="233"/>
      <c r="I37" s="233"/>
      <c r="J37" s="233"/>
      <c r="K37" s="233"/>
      <c r="L37" s="233"/>
      <c r="M37" s="233"/>
      <c r="N37" s="223"/>
      <c r="O37" s="223"/>
      <c r="P37" s="223"/>
      <c r="Q37" s="223"/>
      <c r="R37" s="223"/>
      <c r="S37" s="223"/>
      <c r="T37" s="224"/>
      <c r="U37" s="223"/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119</v>
      </c>
      <c r="AF37" s="213">
        <v>0</v>
      </c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14">
        <v>17</v>
      </c>
      <c r="B38" s="221" t="s">
        <v>166</v>
      </c>
      <c r="C38" s="266" t="s">
        <v>167</v>
      </c>
      <c r="D38" s="223" t="s">
        <v>116</v>
      </c>
      <c r="E38" s="229">
        <v>309.06549999999999</v>
      </c>
      <c r="F38" s="233">
        <f>H38+J38</f>
        <v>0</v>
      </c>
      <c r="G38" s="233">
        <f>ROUND(E38*F38,2)</f>
        <v>0</v>
      </c>
      <c r="H38" s="234"/>
      <c r="I38" s="233">
        <f>ROUND(E38*H38,2)</f>
        <v>0</v>
      </c>
      <c r="J38" s="234"/>
      <c r="K38" s="233">
        <f>ROUND(E38*J38,2)</f>
        <v>0</v>
      </c>
      <c r="L38" s="233">
        <v>21</v>
      </c>
      <c r="M38" s="233">
        <f>G38*(1+L38/100)</f>
        <v>0</v>
      </c>
      <c r="N38" s="223">
        <v>8.1999999999999998E-4</v>
      </c>
      <c r="O38" s="223">
        <f>ROUND(E38*N38,5)</f>
        <v>0.25342999999999999</v>
      </c>
      <c r="P38" s="223">
        <v>4.7E-2</v>
      </c>
      <c r="Q38" s="223">
        <f>ROUND(E38*P38,5)</f>
        <v>14.52608</v>
      </c>
      <c r="R38" s="223"/>
      <c r="S38" s="223"/>
      <c r="T38" s="224">
        <v>0.39600000000000002</v>
      </c>
      <c r="U38" s="223">
        <f>ROUND(E38*T38,2)</f>
        <v>122.39</v>
      </c>
      <c r="V38" s="213"/>
      <c r="W38" s="213"/>
      <c r="X38" s="213"/>
      <c r="Y38" s="213"/>
      <c r="Z38" s="213"/>
      <c r="AA38" s="213"/>
      <c r="AB38" s="213"/>
      <c r="AC38" s="213"/>
      <c r="AD38" s="213"/>
      <c r="AE38" s="213" t="s">
        <v>117</v>
      </c>
      <c r="AF38" s="213"/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ht="22.5" outlineLevel="1" x14ac:dyDescent="0.2">
      <c r="A39" s="214"/>
      <c r="B39" s="221"/>
      <c r="C39" s="267" t="s">
        <v>168</v>
      </c>
      <c r="D39" s="225"/>
      <c r="E39" s="230">
        <v>267.19549999999998</v>
      </c>
      <c r="F39" s="233"/>
      <c r="G39" s="233"/>
      <c r="H39" s="233"/>
      <c r="I39" s="233"/>
      <c r="J39" s="233"/>
      <c r="K39" s="233"/>
      <c r="L39" s="233"/>
      <c r="M39" s="233"/>
      <c r="N39" s="223"/>
      <c r="O39" s="223"/>
      <c r="P39" s="223"/>
      <c r="Q39" s="223"/>
      <c r="R39" s="223"/>
      <c r="S39" s="223"/>
      <c r="T39" s="224"/>
      <c r="U39" s="223"/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119</v>
      </c>
      <c r="AF39" s="213">
        <v>0</v>
      </c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14"/>
      <c r="B40" s="221"/>
      <c r="C40" s="267" t="s">
        <v>169</v>
      </c>
      <c r="D40" s="225"/>
      <c r="E40" s="230">
        <v>41.87</v>
      </c>
      <c r="F40" s="233"/>
      <c r="G40" s="233"/>
      <c r="H40" s="233"/>
      <c r="I40" s="233"/>
      <c r="J40" s="233"/>
      <c r="K40" s="233"/>
      <c r="L40" s="233"/>
      <c r="M40" s="233"/>
      <c r="N40" s="223"/>
      <c r="O40" s="223"/>
      <c r="P40" s="223"/>
      <c r="Q40" s="223"/>
      <c r="R40" s="223"/>
      <c r="S40" s="223"/>
      <c r="T40" s="224"/>
      <c r="U40" s="223"/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119</v>
      </c>
      <c r="AF40" s="213">
        <v>0</v>
      </c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ht="22.5" outlineLevel="1" x14ac:dyDescent="0.2">
      <c r="A41" s="214">
        <v>18</v>
      </c>
      <c r="B41" s="221" t="s">
        <v>170</v>
      </c>
      <c r="C41" s="266" t="s">
        <v>171</v>
      </c>
      <c r="D41" s="223" t="s">
        <v>116</v>
      </c>
      <c r="E41" s="229">
        <v>170</v>
      </c>
      <c r="F41" s="233">
        <f>H41+J41</f>
        <v>0</v>
      </c>
      <c r="G41" s="233">
        <f>ROUND(E41*F41,2)</f>
        <v>0</v>
      </c>
      <c r="H41" s="234"/>
      <c r="I41" s="233">
        <f>ROUND(E41*H41,2)</f>
        <v>0</v>
      </c>
      <c r="J41" s="234"/>
      <c r="K41" s="233">
        <f>ROUND(E41*J41,2)</f>
        <v>0</v>
      </c>
      <c r="L41" s="233">
        <v>21</v>
      </c>
      <c r="M41" s="233">
        <f>G41*(1+L41/100)</f>
        <v>0</v>
      </c>
      <c r="N41" s="223">
        <v>0</v>
      </c>
      <c r="O41" s="223">
        <f>ROUND(E41*N41,5)</f>
        <v>0</v>
      </c>
      <c r="P41" s="223">
        <v>0</v>
      </c>
      <c r="Q41" s="223">
        <f>ROUND(E41*P41,5)</f>
        <v>0</v>
      </c>
      <c r="R41" s="223"/>
      <c r="S41" s="223"/>
      <c r="T41" s="224">
        <v>0</v>
      </c>
      <c r="U41" s="223">
        <f>ROUND(E41*T41,2)</f>
        <v>0</v>
      </c>
      <c r="V41" s="213"/>
      <c r="W41" s="213"/>
      <c r="X41" s="213"/>
      <c r="Y41" s="213"/>
      <c r="Z41" s="213"/>
      <c r="AA41" s="213"/>
      <c r="AB41" s="213"/>
      <c r="AC41" s="213"/>
      <c r="AD41" s="213"/>
      <c r="AE41" s="213" t="s">
        <v>117</v>
      </c>
      <c r="AF41" s="213"/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14">
        <v>19</v>
      </c>
      <c r="B42" s="221" t="s">
        <v>172</v>
      </c>
      <c r="C42" s="266" t="s">
        <v>173</v>
      </c>
      <c r="D42" s="223" t="s">
        <v>116</v>
      </c>
      <c r="E42" s="229">
        <v>170</v>
      </c>
      <c r="F42" s="233">
        <f>H42+J42</f>
        <v>0</v>
      </c>
      <c r="G42" s="233">
        <f>ROUND(E42*F42,2)</f>
        <v>0</v>
      </c>
      <c r="H42" s="234"/>
      <c r="I42" s="233">
        <f>ROUND(E42*H42,2)</f>
        <v>0</v>
      </c>
      <c r="J42" s="234"/>
      <c r="K42" s="233">
        <f>ROUND(E42*J42,2)</f>
        <v>0</v>
      </c>
      <c r="L42" s="233">
        <v>21</v>
      </c>
      <c r="M42" s="233">
        <f>G42*(1+L42/100)</f>
        <v>0</v>
      </c>
      <c r="N42" s="223">
        <v>0</v>
      </c>
      <c r="O42" s="223">
        <f>ROUND(E42*N42,5)</f>
        <v>0</v>
      </c>
      <c r="P42" s="223">
        <v>0</v>
      </c>
      <c r="Q42" s="223">
        <f>ROUND(E42*P42,5)</f>
        <v>0</v>
      </c>
      <c r="R42" s="223"/>
      <c r="S42" s="223"/>
      <c r="T42" s="224">
        <v>0</v>
      </c>
      <c r="U42" s="223">
        <f>ROUND(E42*T42,2)</f>
        <v>0</v>
      </c>
      <c r="V42" s="213"/>
      <c r="W42" s="213"/>
      <c r="X42" s="213"/>
      <c r="Y42" s="213"/>
      <c r="Z42" s="213"/>
      <c r="AA42" s="213"/>
      <c r="AB42" s="213"/>
      <c r="AC42" s="213"/>
      <c r="AD42" s="213"/>
      <c r="AE42" s="213" t="s">
        <v>117</v>
      </c>
      <c r="AF42" s="213"/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x14ac:dyDescent="0.2">
      <c r="A43" s="215" t="s">
        <v>112</v>
      </c>
      <c r="B43" s="222" t="s">
        <v>75</v>
      </c>
      <c r="C43" s="268" t="s">
        <v>76</v>
      </c>
      <c r="D43" s="226"/>
      <c r="E43" s="231"/>
      <c r="F43" s="235"/>
      <c r="G43" s="235">
        <f>SUMIF(AE44:AE51,"&lt;&gt;NOR",G44:G51)</f>
        <v>0</v>
      </c>
      <c r="H43" s="235"/>
      <c r="I43" s="235">
        <f>SUM(I44:I51)</f>
        <v>0</v>
      </c>
      <c r="J43" s="235"/>
      <c r="K43" s="235">
        <f>SUM(K44:K51)</f>
        <v>0</v>
      </c>
      <c r="L43" s="235"/>
      <c r="M43" s="235">
        <f>SUM(M44:M51)</f>
        <v>0</v>
      </c>
      <c r="N43" s="226"/>
      <c r="O43" s="226">
        <f>SUM(O44:O51)</f>
        <v>0</v>
      </c>
      <c r="P43" s="226"/>
      <c r="Q43" s="226">
        <f>SUM(Q44:Q51)</f>
        <v>0.54400000000000004</v>
      </c>
      <c r="R43" s="226"/>
      <c r="S43" s="226"/>
      <c r="T43" s="227"/>
      <c r="U43" s="226">
        <f>SUM(U44:U51)</f>
        <v>59.839999999999996</v>
      </c>
      <c r="AE43" t="s">
        <v>113</v>
      </c>
    </row>
    <row r="44" spans="1:60" outlineLevel="1" x14ac:dyDescent="0.2">
      <c r="A44" s="214">
        <v>20</v>
      </c>
      <c r="B44" s="221" t="s">
        <v>174</v>
      </c>
      <c r="C44" s="266" t="s">
        <v>175</v>
      </c>
      <c r="D44" s="223" t="s">
        <v>116</v>
      </c>
      <c r="E44" s="229">
        <v>8</v>
      </c>
      <c r="F44" s="233">
        <f>H44+J44</f>
        <v>0</v>
      </c>
      <c r="G44" s="233">
        <f>ROUND(E44*F44,2)</f>
        <v>0</v>
      </c>
      <c r="H44" s="234"/>
      <c r="I44" s="233">
        <f>ROUND(E44*H44,2)</f>
        <v>0</v>
      </c>
      <c r="J44" s="234"/>
      <c r="K44" s="233">
        <f>ROUND(E44*J44,2)</f>
        <v>0</v>
      </c>
      <c r="L44" s="233">
        <v>21</v>
      </c>
      <c r="M44" s="233">
        <f>G44*(1+L44/100)</f>
        <v>0</v>
      </c>
      <c r="N44" s="223">
        <v>0</v>
      </c>
      <c r="O44" s="223">
        <f>ROUND(E44*N44,5)</f>
        <v>0</v>
      </c>
      <c r="P44" s="223">
        <v>6.8000000000000005E-2</v>
      </c>
      <c r="Q44" s="223">
        <f>ROUND(E44*P44,5)</f>
        <v>0.54400000000000004</v>
      </c>
      <c r="R44" s="223"/>
      <c r="S44" s="223"/>
      <c r="T44" s="224">
        <v>0.69</v>
      </c>
      <c r="U44" s="223">
        <f>ROUND(E44*T44,2)</f>
        <v>5.52</v>
      </c>
      <c r="V44" s="213"/>
      <c r="W44" s="213"/>
      <c r="X44" s="213"/>
      <c r="Y44" s="213"/>
      <c r="Z44" s="213"/>
      <c r="AA44" s="213"/>
      <c r="AB44" s="213"/>
      <c r="AC44" s="213"/>
      <c r="AD44" s="213"/>
      <c r="AE44" s="213" t="s">
        <v>117</v>
      </c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14">
        <v>21</v>
      </c>
      <c r="B45" s="221" t="s">
        <v>176</v>
      </c>
      <c r="C45" s="266" t="s">
        <v>177</v>
      </c>
      <c r="D45" s="223" t="s">
        <v>178</v>
      </c>
      <c r="E45" s="229">
        <v>21.738</v>
      </c>
      <c r="F45" s="233">
        <f>H45+J45</f>
        <v>0</v>
      </c>
      <c r="G45" s="233">
        <f>ROUND(E45*F45,2)</f>
        <v>0</v>
      </c>
      <c r="H45" s="234"/>
      <c r="I45" s="233">
        <f>ROUND(E45*H45,2)</f>
        <v>0</v>
      </c>
      <c r="J45" s="234"/>
      <c r="K45" s="233">
        <f>ROUND(E45*J45,2)</f>
        <v>0</v>
      </c>
      <c r="L45" s="233">
        <v>21</v>
      </c>
      <c r="M45" s="233">
        <f>G45*(1+L45/100)</f>
        <v>0</v>
      </c>
      <c r="N45" s="223">
        <v>0</v>
      </c>
      <c r="O45" s="223">
        <f>ROUND(E45*N45,5)</f>
        <v>0</v>
      </c>
      <c r="P45" s="223">
        <v>0</v>
      </c>
      <c r="Q45" s="223">
        <f>ROUND(E45*P45,5)</f>
        <v>0</v>
      </c>
      <c r="R45" s="223"/>
      <c r="S45" s="223"/>
      <c r="T45" s="224">
        <v>2.0089999999999999</v>
      </c>
      <c r="U45" s="223">
        <f>ROUND(E45*T45,2)</f>
        <v>43.67</v>
      </c>
      <c r="V45" s="213"/>
      <c r="W45" s="213"/>
      <c r="X45" s="213"/>
      <c r="Y45" s="213"/>
      <c r="Z45" s="213"/>
      <c r="AA45" s="213"/>
      <c r="AB45" s="213"/>
      <c r="AC45" s="213"/>
      <c r="AD45" s="213"/>
      <c r="AE45" s="213" t="s">
        <v>117</v>
      </c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14"/>
      <c r="B46" s="221"/>
      <c r="C46" s="267" t="s">
        <v>179</v>
      </c>
      <c r="D46" s="225"/>
      <c r="E46" s="230">
        <v>21.738</v>
      </c>
      <c r="F46" s="233"/>
      <c r="G46" s="233"/>
      <c r="H46" s="233"/>
      <c r="I46" s="233"/>
      <c r="J46" s="233"/>
      <c r="K46" s="233"/>
      <c r="L46" s="233"/>
      <c r="M46" s="233"/>
      <c r="N46" s="223"/>
      <c r="O46" s="223"/>
      <c r="P46" s="223"/>
      <c r="Q46" s="223"/>
      <c r="R46" s="223"/>
      <c r="S46" s="223"/>
      <c r="T46" s="224"/>
      <c r="U46" s="223"/>
      <c r="V46" s="213"/>
      <c r="W46" s="213"/>
      <c r="X46" s="213"/>
      <c r="Y46" s="213"/>
      <c r="Z46" s="213"/>
      <c r="AA46" s="213"/>
      <c r="AB46" s="213"/>
      <c r="AC46" s="213"/>
      <c r="AD46" s="213"/>
      <c r="AE46" s="213" t="s">
        <v>119</v>
      </c>
      <c r="AF46" s="213">
        <v>0</v>
      </c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ht="22.5" outlineLevel="1" x14ac:dyDescent="0.2">
      <c r="A47" s="214">
        <v>22</v>
      </c>
      <c r="B47" s="221" t="s">
        <v>180</v>
      </c>
      <c r="C47" s="266" t="s">
        <v>181</v>
      </c>
      <c r="D47" s="223" t="s">
        <v>116</v>
      </c>
      <c r="E47" s="229">
        <v>110</v>
      </c>
      <c r="F47" s="233">
        <f>H47+J47</f>
        <v>0</v>
      </c>
      <c r="G47" s="233">
        <f>ROUND(E47*F47,2)</f>
        <v>0</v>
      </c>
      <c r="H47" s="234"/>
      <c r="I47" s="233">
        <f>ROUND(E47*H47,2)</f>
        <v>0</v>
      </c>
      <c r="J47" s="234"/>
      <c r="K47" s="233">
        <f>ROUND(E47*J47,2)</f>
        <v>0</v>
      </c>
      <c r="L47" s="233">
        <v>21</v>
      </c>
      <c r="M47" s="233">
        <f>G47*(1+L47/100)</f>
        <v>0</v>
      </c>
      <c r="N47" s="223">
        <v>0</v>
      </c>
      <c r="O47" s="223">
        <f>ROUND(E47*N47,5)</f>
        <v>0</v>
      </c>
      <c r="P47" s="223">
        <v>0</v>
      </c>
      <c r="Q47" s="223">
        <f>ROUND(E47*P47,5)</f>
        <v>0</v>
      </c>
      <c r="R47" s="223"/>
      <c r="S47" s="223"/>
      <c r="T47" s="224">
        <v>0</v>
      </c>
      <c r="U47" s="223">
        <f>ROUND(E47*T47,2)</f>
        <v>0</v>
      </c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117</v>
      </c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14">
        <v>23</v>
      </c>
      <c r="B48" s="221" t="s">
        <v>182</v>
      </c>
      <c r="C48" s="266" t="s">
        <v>183</v>
      </c>
      <c r="D48" s="223" t="s">
        <v>178</v>
      </c>
      <c r="E48" s="229">
        <v>21.738</v>
      </c>
      <c r="F48" s="233">
        <f>H48+J48</f>
        <v>0</v>
      </c>
      <c r="G48" s="233">
        <f>ROUND(E48*F48,2)</f>
        <v>0</v>
      </c>
      <c r="H48" s="234"/>
      <c r="I48" s="233">
        <f>ROUND(E48*H48,2)</f>
        <v>0</v>
      </c>
      <c r="J48" s="234"/>
      <c r="K48" s="233">
        <f>ROUND(E48*J48,2)</f>
        <v>0</v>
      </c>
      <c r="L48" s="233">
        <v>21</v>
      </c>
      <c r="M48" s="233">
        <f>G48*(1+L48/100)</f>
        <v>0</v>
      </c>
      <c r="N48" s="223">
        <v>0</v>
      </c>
      <c r="O48" s="223">
        <f>ROUND(E48*N48,5)</f>
        <v>0</v>
      </c>
      <c r="P48" s="223">
        <v>0</v>
      </c>
      <c r="Q48" s="223">
        <f>ROUND(E48*P48,5)</f>
        <v>0</v>
      </c>
      <c r="R48" s="223"/>
      <c r="S48" s="223"/>
      <c r="T48" s="224">
        <v>0.49</v>
      </c>
      <c r="U48" s="223">
        <f>ROUND(E48*T48,2)</f>
        <v>10.65</v>
      </c>
      <c r="V48" s="213"/>
      <c r="W48" s="213"/>
      <c r="X48" s="213"/>
      <c r="Y48" s="213"/>
      <c r="Z48" s="213"/>
      <c r="AA48" s="213"/>
      <c r="AB48" s="213"/>
      <c r="AC48" s="213"/>
      <c r="AD48" s="213"/>
      <c r="AE48" s="213" t="s">
        <v>117</v>
      </c>
      <c r="AF48" s="213"/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14">
        <v>24</v>
      </c>
      <c r="B49" s="221" t="s">
        <v>184</v>
      </c>
      <c r="C49" s="266" t="s">
        <v>185</v>
      </c>
      <c r="D49" s="223" t="s">
        <v>178</v>
      </c>
      <c r="E49" s="229">
        <v>217.38</v>
      </c>
      <c r="F49" s="233">
        <f>H49+J49</f>
        <v>0</v>
      </c>
      <c r="G49" s="233">
        <f>ROUND(E49*F49,2)</f>
        <v>0</v>
      </c>
      <c r="H49" s="234"/>
      <c r="I49" s="233">
        <f>ROUND(E49*H49,2)</f>
        <v>0</v>
      </c>
      <c r="J49" s="234"/>
      <c r="K49" s="233">
        <f>ROUND(E49*J49,2)</f>
        <v>0</v>
      </c>
      <c r="L49" s="233">
        <v>21</v>
      </c>
      <c r="M49" s="233">
        <f>G49*(1+L49/100)</f>
        <v>0</v>
      </c>
      <c r="N49" s="223">
        <v>0</v>
      </c>
      <c r="O49" s="223">
        <f>ROUND(E49*N49,5)</f>
        <v>0</v>
      </c>
      <c r="P49" s="223">
        <v>0</v>
      </c>
      <c r="Q49" s="223">
        <f>ROUND(E49*P49,5)</f>
        <v>0</v>
      </c>
      <c r="R49" s="223"/>
      <c r="S49" s="223"/>
      <c r="T49" s="224">
        <v>0</v>
      </c>
      <c r="U49" s="223">
        <f>ROUND(E49*T49,2)</f>
        <v>0</v>
      </c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117</v>
      </c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14"/>
      <c r="B50" s="221"/>
      <c r="C50" s="267" t="s">
        <v>186</v>
      </c>
      <c r="D50" s="225"/>
      <c r="E50" s="230">
        <v>217.38</v>
      </c>
      <c r="F50" s="233"/>
      <c r="G50" s="233"/>
      <c r="H50" s="233"/>
      <c r="I50" s="233"/>
      <c r="J50" s="233"/>
      <c r="K50" s="233"/>
      <c r="L50" s="233"/>
      <c r="M50" s="233"/>
      <c r="N50" s="223"/>
      <c r="O50" s="223"/>
      <c r="P50" s="223"/>
      <c r="Q50" s="223"/>
      <c r="R50" s="223"/>
      <c r="S50" s="223"/>
      <c r="T50" s="224"/>
      <c r="U50" s="223"/>
      <c r="V50" s="213"/>
      <c r="W50" s="213"/>
      <c r="X50" s="213"/>
      <c r="Y50" s="213"/>
      <c r="Z50" s="213"/>
      <c r="AA50" s="213"/>
      <c r="AB50" s="213"/>
      <c r="AC50" s="213"/>
      <c r="AD50" s="213"/>
      <c r="AE50" s="213" t="s">
        <v>119</v>
      </c>
      <c r="AF50" s="213">
        <v>0</v>
      </c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ht="22.5" outlineLevel="1" x14ac:dyDescent="0.2">
      <c r="A51" s="214">
        <v>25</v>
      </c>
      <c r="B51" s="221" t="s">
        <v>187</v>
      </c>
      <c r="C51" s="266" t="s">
        <v>188</v>
      </c>
      <c r="D51" s="223" t="s">
        <v>178</v>
      </c>
      <c r="E51" s="229">
        <v>21.738</v>
      </c>
      <c r="F51" s="233">
        <f>H51+J51</f>
        <v>0</v>
      </c>
      <c r="G51" s="233">
        <f>ROUND(E51*F51,2)</f>
        <v>0</v>
      </c>
      <c r="H51" s="234"/>
      <c r="I51" s="233">
        <f>ROUND(E51*H51,2)</f>
        <v>0</v>
      </c>
      <c r="J51" s="234"/>
      <c r="K51" s="233">
        <f>ROUND(E51*J51,2)</f>
        <v>0</v>
      </c>
      <c r="L51" s="233">
        <v>21</v>
      </c>
      <c r="M51" s="233">
        <f>G51*(1+L51/100)</f>
        <v>0</v>
      </c>
      <c r="N51" s="223">
        <v>0</v>
      </c>
      <c r="O51" s="223">
        <f>ROUND(E51*N51,5)</f>
        <v>0</v>
      </c>
      <c r="P51" s="223">
        <v>0</v>
      </c>
      <c r="Q51" s="223">
        <f>ROUND(E51*P51,5)</f>
        <v>0</v>
      </c>
      <c r="R51" s="223"/>
      <c r="S51" s="223"/>
      <c r="T51" s="224">
        <v>0</v>
      </c>
      <c r="U51" s="223">
        <f>ROUND(E51*T51,2)</f>
        <v>0</v>
      </c>
      <c r="V51" s="213"/>
      <c r="W51" s="213"/>
      <c r="X51" s="213"/>
      <c r="Y51" s="213"/>
      <c r="Z51" s="213"/>
      <c r="AA51" s="213"/>
      <c r="AB51" s="213"/>
      <c r="AC51" s="213"/>
      <c r="AD51" s="213"/>
      <c r="AE51" s="213" t="s">
        <v>117</v>
      </c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x14ac:dyDescent="0.2">
      <c r="A52" s="215" t="s">
        <v>112</v>
      </c>
      <c r="B52" s="222" t="s">
        <v>77</v>
      </c>
      <c r="C52" s="268" t="s">
        <v>78</v>
      </c>
      <c r="D52" s="226"/>
      <c r="E52" s="231"/>
      <c r="F52" s="235"/>
      <c r="G52" s="235">
        <f>SUMIF(AE53:AE54,"&lt;&gt;NOR",G53:G54)</f>
        <v>0</v>
      </c>
      <c r="H52" s="235"/>
      <c r="I52" s="235">
        <f>SUM(I53:I54)</f>
        <v>0</v>
      </c>
      <c r="J52" s="235"/>
      <c r="K52" s="235">
        <f>SUM(K53:K54)</f>
        <v>0</v>
      </c>
      <c r="L52" s="235"/>
      <c r="M52" s="235">
        <f>SUM(M53:M54)</f>
        <v>0</v>
      </c>
      <c r="N52" s="226"/>
      <c r="O52" s="226">
        <f>SUM(O53:O54)</f>
        <v>0</v>
      </c>
      <c r="P52" s="226"/>
      <c r="Q52" s="226">
        <f>SUM(Q53:Q54)</f>
        <v>0</v>
      </c>
      <c r="R52" s="226"/>
      <c r="S52" s="226"/>
      <c r="T52" s="227"/>
      <c r="U52" s="226">
        <f>SUM(U53:U54)</f>
        <v>6.67</v>
      </c>
      <c r="AE52" t="s">
        <v>113</v>
      </c>
    </row>
    <row r="53" spans="1:60" outlineLevel="1" x14ac:dyDescent="0.2">
      <c r="A53" s="214">
        <v>26</v>
      </c>
      <c r="B53" s="221" t="s">
        <v>189</v>
      </c>
      <c r="C53" s="266" t="s">
        <v>190</v>
      </c>
      <c r="D53" s="223" t="s">
        <v>178</v>
      </c>
      <c r="E53" s="229">
        <v>21.03</v>
      </c>
      <c r="F53" s="233">
        <f>H53+J53</f>
        <v>0</v>
      </c>
      <c r="G53" s="233">
        <f>ROUND(E53*F53,2)</f>
        <v>0</v>
      </c>
      <c r="H53" s="234"/>
      <c r="I53" s="233">
        <f>ROUND(E53*H53,2)</f>
        <v>0</v>
      </c>
      <c r="J53" s="234"/>
      <c r="K53" s="233">
        <f>ROUND(E53*J53,2)</f>
        <v>0</v>
      </c>
      <c r="L53" s="233">
        <v>21</v>
      </c>
      <c r="M53" s="233">
        <f>G53*(1+L53/100)</f>
        <v>0</v>
      </c>
      <c r="N53" s="223">
        <v>0</v>
      </c>
      <c r="O53" s="223">
        <f>ROUND(E53*N53,5)</f>
        <v>0</v>
      </c>
      <c r="P53" s="223">
        <v>0</v>
      </c>
      <c r="Q53" s="223">
        <f>ROUND(E53*P53,5)</f>
        <v>0</v>
      </c>
      <c r="R53" s="223"/>
      <c r="S53" s="223"/>
      <c r="T53" s="224">
        <v>0.317</v>
      </c>
      <c r="U53" s="223">
        <f>ROUND(E53*T53,2)</f>
        <v>6.67</v>
      </c>
      <c r="V53" s="213"/>
      <c r="W53" s="213"/>
      <c r="X53" s="213"/>
      <c r="Y53" s="213"/>
      <c r="Z53" s="213"/>
      <c r="AA53" s="213"/>
      <c r="AB53" s="213"/>
      <c r="AC53" s="213"/>
      <c r="AD53" s="213"/>
      <c r="AE53" s="213" t="s">
        <v>117</v>
      </c>
      <c r="AF53" s="213"/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14"/>
      <c r="B54" s="221"/>
      <c r="C54" s="267" t="s">
        <v>191</v>
      </c>
      <c r="D54" s="225"/>
      <c r="E54" s="230">
        <v>21.03</v>
      </c>
      <c r="F54" s="233"/>
      <c r="G54" s="233"/>
      <c r="H54" s="233"/>
      <c r="I54" s="233"/>
      <c r="J54" s="233"/>
      <c r="K54" s="233"/>
      <c r="L54" s="233"/>
      <c r="M54" s="233"/>
      <c r="N54" s="223"/>
      <c r="O54" s="223"/>
      <c r="P54" s="223"/>
      <c r="Q54" s="223"/>
      <c r="R54" s="223"/>
      <c r="S54" s="223"/>
      <c r="T54" s="224"/>
      <c r="U54" s="223"/>
      <c r="V54" s="213"/>
      <c r="W54" s="213"/>
      <c r="X54" s="213"/>
      <c r="Y54" s="213"/>
      <c r="Z54" s="213"/>
      <c r="AA54" s="213"/>
      <c r="AB54" s="213"/>
      <c r="AC54" s="213"/>
      <c r="AD54" s="213"/>
      <c r="AE54" s="213" t="s">
        <v>119</v>
      </c>
      <c r="AF54" s="213">
        <v>0</v>
      </c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x14ac:dyDescent="0.2">
      <c r="A55" s="215" t="s">
        <v>112</v>
      </c>
      <c r="B55" s="222" t="s">
        <v>79</v>
      </c>
      <c r="C55" s="268" t="s">
        <v>80</v>
      </c>
      <c r="D55" s="226"/>
      <c r="E55" s="231"/>
      <c r="F55" s="235"/>
      <c r="G55" s="235">
        <f>SUMIF(AE56:AE60,"&lt;&gt;NOR",G56:G60)</f>
        <v>0</v>
      </c>
      <c r="H55" s="235"/>
      <c r="I55" s="235">
        <f>SUM(I56:I60)</f>
        <v>0</v>
      </c>
      <c r="J55" s="235"/>
      <c r="K55" s="235">
        <f>SUM(K56:K60)</f>
        <v>0</v>
      </c>
      <c r="L55" s="235"/>
      <c r="M55" s="235">
        <f>SUM(M56:M60)</f>
        <v>0</v>
      </c>
      <c r="N55" s="226"/>
      <c r="O55" s="226">
        <f>SUM(O56:O60)</f>
        <v>0.2344</v>
      </c>
      <c r="P55" s="226"/>
      <c r="Q55" s="226">
        <f>SUM(Q56:Q60)</f>
        <v>0</v>
      </c>
      <c r="R55" s="226"/>
      <c r="S55" s="226"/>
      <c r="T55" s="227"/>
      <c r="U55" s="226">
        <f>SUM(U56:U60)</f>
        <v>52.76</v>
      </c>
      <c r="AE55" t="s">
        <v>113</v>
      </c>
    </row>
    <row r="56" spans="1:60" outlineLevel="1" x14ac:dyDescent="0.2">
      <c r="A56" s="214">
        <v>27</v>
      </c>
      <c r="B56" s="221" t="s">
        <v>192</v>
      </c>
      <c r="C56" s="266" t="s">
        <v>193</v>
      </c>
      <c r="D56" s="223" t="s">
        <v>139</v>
      </c>
      <c r="E56" s="229">
        <v>51.3</v>
      </c>
      <c r="F56" s="233">
        <f>H56+J56</f>
        <v>0</v>
      </c>
      <c r="G56" s="233">
        <f>ROUND(E56*F56,2)</f>
        <v>0</v>
      </c>
      <c r="H56" s="234"/>
      <c r="I56" s="233">
        <f>ROUND(E56*H56,2)</f>
        <v>0</v>
      </c>
      <c r="J56" s="234"/>
      <c r="K56" s="233">
        <f>ROUND(E56*J56,2)</f>
        <v>0</v>
      </c>
      <c r="L56" s="233">
        <v>21</v>
      </c>
      <c r="M56" s="233">
        <f>G56*(1+L56/100)</f>
        <v>0</v>
      </c>
      <c r="N56" s="223">
        <v>4.5399999999999998E-3</v>
      </c>
      <c r="O56" s="223">
        <f>ROUND(E56*N56,5)</f>
        <v>0.2329</v>
      </c>
      <c r="P56" s="223">
        <v>0</v>
      </c>
      <c r="Q56" s="223">
        <f>ROUND(E56*P56,5)</f>
        <v>0</v>
      </c>
      <c r="R56" s="223"/>
      <c r="S56" s="223"/>
      <c r="T56" s="224">
        <v>0.85365000000000002</v>
      </c>
      <c r="U56" s="223">
        <f>ROUND(E56*T56,2)</f>
        <v>43.79</v>
      </c>
      <c r="V56" s="213"/>
      <c r="W56" s="213"/>
      <c r="X56" s="213"/>
      <c r="Y56" s="213"/>
      <c r="Z56" s="213"/>
      <c r="AA56" s="213"/>
      <c r="AB56" s="213"/>
      <c r="AC56" s="213"/>
      <c r="AD56" s="213"/>
      <c r="AE56" s="213" t="s">
        <v>117</v>
      </c>
      <c r="AF56" s="213"/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14"/>
      <c r="B57" s="221"/>
      <c r="C57" s="269" t="s">
        <v>194</v>
      </c>
      <c r="D57" s="228"/>
      <c r="E57" s="232"/>
      <c r="F57" s="236"/>
      <c r="G57" s="237"/>
      <c r="H57" s="233"/>
      <c r="I57" s="233"/>
      <c r="J57" s="233"/>
      <c r="K57" s="233"/>
      <c r="L57" s="233"/>
      <c r="M57" s="233"/>
      <c r="N57" s="223"/>
      <c r="O57" s="223"/>
      <c r="P57" s="223"/>
      <c r="Q57" s="223"/>
      <c r="R57" s="223"/>
      <c r="S57" s="223"/>
      <c r="T57" s="224"/>
      <c r="U57" s="223"/>
      <c r="V57" s="213"/>
      <c r="W57" s="213"/>
      <c r="X57" s="213"/>
      <c r="Y57" s="213"/>
      <c r="Z57" s="213"/>
      <c r="AA57" s="213"/>
      <c r="AB57" s="213"/>
      <c r="AC57" s="213"/>
      <c r="AD57" s="213"/>
      <c r="AE57" s="213" t="s">
        <v>135</v>
      </c>
      <c r="AF57" s="213"/>
      <c r="AG57" s="213"/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6" t="str">
        <f>C57</f>
        <v>Jedná se o parapety poškozené u vyměňovaných oken.</v>
      </c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14"/>
      <c r="B58" s="221"/>
      <c r="C58" s="267" t="s">
        <v>195</v>
      </c>
      <c r="D58" s="225"/>
      <c r="E58" s="230">
        <v>51.3</v>
      </c>
      <c r="F58" s="233"/>
      <c r="G58" s="233"/>
      <c r="H58" s="233"/>
      <c r="I58" s="233"/>
      <c r="J58" s="233"/>
      <c r="K58" s="233"/>
      <c r="L58" s="233"/>
      <c r="M58" s="233"/>
      <c r="N58" s="223"/>
      <c r="O58" s="223"/>
      <c r="P58" s="223"/>
      <c r="Q58" s="223"/>
      <c r="R58" s="223"/>
      <c r="S58" s="223"/>
      <c r="T58" s="224"/>
      <c r="U58" s="223"/>
      <c r="V58" s="213"/>
      <c r="W58" s="213"/>
      <c r="X58" s="213"/>
      <c r="Y58" s="213"/>
      <c r="Z58" s="213"/>
      <c r="AA58" s="213"/>
      <c r="AB58" s="213"/>
      <c r="AC58" s="213"/>
      <c r="AD58" s="213"/>
      <c r="AE58" s="213" t="s">
        <v>119</v>
      </c>
      <c r="AF58" s="213">
        <v>0</v>
      </c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14">
        <v>28</v>
      </c>
      <c r="B59" s="221" t="s">
        <v>196</v>
      </c>
      <c r="C59" s="266" t="s">
        <v>197</v>
      </c>
      <c r="D59" s="223" t="s">
        <v>123</v>
      </c>
      <c r="E59" s="229">
        <v>50</v>
      </c>
      <c r="F59" s="233">
        <f>H59+J59</f>
        <v>0</v>
      </c>
      <c r="G59" s="233">
        <f>ROUND(E59*F59,2)</f>
        <v>0</v>
      </c>
      <c r="H59" s="234"/>
      <c r="I59" s="233">
        <f>ROUND(E59*H59,2)</f>
        <v>0</v>
      </c>
      <c r="J59" s="234"/>
      <c r="K59" s="233">
        <f>ROUND(E59*J59,2)</f>
        <v>0</v>
      </c>
      <c r="L59" s="233">
        <v>21</v>
      </c>
      <c r="M59" s="233">
        <f>G59*(1+L59/100)</f>
        <v>0</v>
      </c>
      <c r="N59" s="223">
        <v>3.0000000000000001E-5</v>
      </c>
      <c r="O59" s="223">
        <f>ROUND(E59*N59,5)</f>
        <v>1.5E-3</v>
      </c>
      <c r="P59" s="223">
        <v>0</v>
      </c>
      <c r="Q59" s="223">
        <f>ROUND(E59*P59,5)</f>
        <v>0</v>
      </c>
      <c r="R59" s="223"/>
      <c r="S59" s="223"/>
      <c r="T59" s="224">
        <v>0.1794</v>
      </c>
      <c r="U59" s="223">
        <f>ROUND(E59*T59,2)</f>
        <v>8.9700000000000006</v>
      </c>
      <c r="V59" s="213"/>
      <c r="W59" s="213"/>
      <c r="X59" s="213"/>
      <c r="Y59" s="213"/>
      <c r="Z59" s="213"/>
      <c r="AA59" s="213"/>
      <c r="AB59" s="213"/>
      <c r="AC59" s="213"/>
      <c r="AD59" s="213"/>
      <c r="AE59" s="213" t="s">
        <v>117</v>
      </c>
      <c r="AF59" s="213"/>
      <c r="AG59" s="213"/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14">
        <v>29</v>
      </c>
      <c r="B60" s="221" t="s">
        <v>198</v>
      </c>
      <c r="C60" s="266" t="s">
        <v>199</v>
      </c>
      <c r="D60" s="223" t="s">
        <v>0</v>
      </c>
      <c r="E60" s="229">
        <v>1074.415</v>
      </c>
      <c r="F60" s="233">
        <f>H60+J60</f>
        <v>0</v>
      </c>
      <c r="G60" s="233">
        <f>ROUND(E60*F60,2)</f>
        <v>0</v>
      </c>
      <c r="H60" s="234"/>
      <c r="I60" s="233">
        <f>ROUND(E60*H60,2)</f>
        <v>0</v>
      </c>
      <c r="J60" s="234"/>
      <c r="K60" s="233">
        <f>ROUND(E60*J60,2)</f>
        <v>0</v>
      </c>
      <c r="L60" s="233">
        <v>21</v>
      </c>
      <c r="M60" s="233">
        <f>G60*(1+L60/100)</f>
        <v>0</v>
      </c>
      <c r="N60" s="223">
        <v>0</v>
      </c>
      <c r="O60" s="223">
        <f>ROUND(E60*N60,5)</f>
        <v>0</v>
      </c>
      <c r="P60" s="223">
        <v>0</v>
      </c>
      <c r="Q60" s="223">
        <f>ROUND(E60*P60,5)</f>
        <v>0</v>
      </c>
      <c r="R60" s="223"/>
      <c r="S60" s="223"/>
      <c r="T60" s="224">
        <v>0</v>
      </c>
      <c r="U60" s="223">
        <f>ROUND(E60*T60,2)</f>
        <v>0</v>
      </c>
      <c r="V60" s="213"/>
      <c r="W60" s="213"/>
      <c r="X60" s="213"/>
      <c r="Y60" s="213"/>
      <c r="Z60" s="213"/>
      <c r="AA60" s="213"/>
      <c r="AB60" s="213"/>
      <c r="AC60" s="213"/>
      <c r="AD60" s="213"/>
      <c r="AE60" s="213" t="s">
        <v>117</v>
      </c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x14ac:dyDescent="0.2">
      <c r="A61" s="215" t="s">
        <v>112</v>
      </c>
      <c r="B61" s="222" t="s">
        <v>81</v>
      </c>
      <c r="C61" s="268" t="s">
        <v>82</v>
      </c>
      <c r="D61" s="226"/>
      <c r="E61" s="231"/>
      <c r="F61" s="235"/>
      <c r="G61" s="235">
        <f>SUMIF(AE62:AE69,"&lt;&gt;NOR",G62:G69)</f>
        <v>0</v>
      </c>
      <c r="H61" s="235"/>
      <c r="I61" s="235">
        <f>SUM(I62:I69)</f>
        <v>0</v>
      </c>
      <c r="J61" s="235"/>
      <c r="K61" s="235">
        <f>SUM(K62:K69)</f>
        <v>0</v>
      </c>
      <c r="L61" s="235"/>
      <c r="M61" s="235">
        <f>SUM(M62:M69)</f>
        <v>0</v>
      </c>
      <c r="N61" s="226"/>
      <c r="O61" s="226">
        <f>SUM(O62:O69)</f>
        <v>0.12528</v>
      </c>
      <c r="P61" s="226"/>
      <c r="Q61" s="226">
        <f>SUM(Q62:Q69)</f>
        <v>0</v>
      </c>
      <c r="R61" s="226"/>
      <c r="S61" s="226"/>
      <c r="T61" s="227"/>
      <c r="U61" s="226">
        <f>SUM(U62:U69)</f>
        <v>19.2</v>
      </c>
      <c r="AE61" t="s">
        <v>113</v>
      </c>
    </row>
    <row r="62" spans="1:60" outlineLevel="1" x14ac:dyDescent="0.2">
      <c r="A62" s="214">
        <v>30</v>
      </c>
      <c r="B62" s="221" t="s">
        <v>200</v>
      </c>
      <c r="C62" s="266" t="s">
        <v>201</v>
      </c>
      <c r="D62" s="223" t="s">
        <v>116</v>
      </c>
      <c r="E62" s="229">
        <v>8</v>
      </c>
      <c r="F62" s="233">
        <f>H62+J62</f>
        <v>0</v>
      </c>
      <c r="G62" s="233">
        <f>ROUND(E62*F62,2)</f>
        <v>0</v>
      </c>
      <c r="H62" s="234"/>
      <c r="I62" s="233">
        <f>ROUND(E62*H62,2)</f>
        <v>0</v>
      </c>
      <c r="J62" s="234"/>
      <c r="K62" s="233">
        <f>ROUND(E62*J62,2)</f>
        <v>0</v>
      </c>
      <c r="L62" s="233">
        <v>21</v>
      </c>
      <c r="M62" s="233">
        <f>G62*(1+L62/100)</f>
        <v>0</v>
      </c>
      <c r="N62" s="223">
        <v>2.1000000000000001E-4</v>
      </c>
      <c r="O62" s="223">
        <f>ROUND(E62*N62,5)</f>
        <v>1.6800000000000001E-3</v>
      </c>
      <c r="P62" s="223">
        <v>0</v>
      </c>
      <c r="Q62" s="223">
        <f>ROUND(E62*P62,5)</f>
        <v>0</v>
      </c>
      <c r="R62" s="223"/>
      <c r="S62" s="223"/>
      <c r="T62" s="224">
        <v>0.05</v>
      </c>
      <c r="U62" s="223">
        <f>ROUND(E62*T62,2)</f>
        <v>0.4</v>
      </c>
      <c r="V62" s="213"/>
      <c r="W62" s="213"/>
      <c r="X62" s="213"/>
      <c r="Y62" s="213"/>
      <c r="Z62" s="213"/>
      <c r="AA62" s="213"/>
      <c r="AB62" s="213"/>
      <c r="AC62" s="213"/>
      <c r="AD62" s="213"/>
      <c r="AE62" s="213" t="s">
        <v>117</v>
      </c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14">
        <v>31</v>
      </c>
      <c r="B63" s="221" t="s">
        <v>202</v>
      </c>
      <c r="C63" s="266" t="s">
        <v>203</v>
      </c>
      <c r="D63" s="223" t="s">
        <v>139</v>
      </c>
      <c r="E63" s="229">
        <v>8</v>
      </c>
      <c r="F63" s="233">
        <f>H63+J63</f>
        <v>0</v>
      </c>
      <c r="G63" s="233">
        <f>ROUND(E63*F63,2)</f>
        <v>0</v>
      </c>
      <c r="H63" s="234"/>
      <c r="I63" s="233">
        <f>ROUND(E63*H63,2)</f>
        <v>0</v>
      </c>
      <c r="J63" s="234"/>
      <c r="K63" s="233">
        <f>ROUND(E63*J63,2)</f>
        <v>0</v>
      </c>
      <c r="L63" s="233">
        <v>21</v>
      </c>
      <c r="M63" s="233">
        <f>G63*(1+L63/100)</f>
        <v>0</v>
      </c>
      <c r="N63" s="223">
        <v>1.0670000000000001E-2</v>
      </c>
      <c r="O63" s="223">
        <f>ROUND(E63*N63,5)</f>
        <v>8.5360000000000005E-2</v>
      </c>
      <c r="P63" s="223">
        <v>0</v>
      </c>
      <c r="Q63" s="223">
        <f>ROUND(E63*P63,5)</f>
        <v>0</v>
      </c>
      <c r="R63" s="223"/>
      <c r="S63" s="223"/>
      <c r="T63" s="224">
        <v>0.51549999999999996</v>
      </c>
      <c r="U63" s="223">
        <f>ROUND(E63*T63,2)</f>
        <v>4.12</v>
      </c>
      <c r="V63" s="213"/>
      <c r="W63" s="213"/>
      <c r="X63" s="213"/>
      <c r="Y63" s="213"/>
      <c r="Z63" s="213"/>
      <c r="AA63" s="213"/>
      <c r="AB63" s="213"/>
      <c r="AC63" s="213"/>
      <c r="AD63" s="213"/>
      <c r="AE63" s="213" t="s">
        <v>204</v>
      </c>
      <c r="AF63" s="213"/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14"/>
      <c r="B64" s="221"/>
      <c r="C64" s="269" t="s">
        <v>205</v>
      </c>
      <c r="D64" s="228"/>
      <c r="E64" s="232"/>
      <c r="F64" s="236"/>
      <c r="G64" s="237"/>
      <c r="H64" s="233"/>
      <c r="I64" s="233"/>
      <c r="J64" s="233"/>
      <c r="K64" s="233"/>
      <c r="L64" s="233"/>
      <c r="M64" s="233"/>
      <c r="N64" s="223"/>
      <c r="O64" s="223"/>
      <c r="P64" s="223"/>
      <c r="Q64" s="223"/>
      <c r="R64" s="223"/>
      <c r="S64" s="223"/>
      <c r="T64" s="224"/>
      <c r="U64" s="223"/>
      <c r="V64" s="213"/>
      <c r="W64" s="213"/>
      <c r="X64" s="213"/>
      <c r="Y64" s="213"/>
      <c r="Z64" s="213"/>
      <c r="AA64" s="213"/>
      <c r="AB64" s="213"/>
      <c r="AC64" s="213"/>
      <c r="AD64" s="213"/>
      <c r="AE64" s="213" t="s">
        <v>135</v>
      </c>
      <c r="AF64" s="213"/>
      <c r="AG64" s="213"/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6" t="str">
        <f>C64</f>
        <v>Oprava po výměně oken.</v>
      </c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14">
        <v>32</v>
      </c>
      <c r="B65" s="221" t="s">
        <v>206</v>
      </c>
      <c r="C65" s="266" t="s">
        <v>207</v>
      </c>
      <c r="D65" s="223" t="s">
        <v>116</v>
      </c>
      <c r="E65" s="229">
        <v>8</v>
      </c>
      <c r="F65" s="233">
        <f>H65+J65</f>
        <v>0</v>
      </c>
      <c r="G65" s="233">
        <f>ROUND(E65*F65,2)</f>
        <v>0</v>
      </c>
      <c r="H65" s="234"/>
      <c r="I65" s="233">
        <f>ROUND(E65*H65,2)</f>
        <v>0</v>
      </c>
      <c r="J65" s="234"/>
      <c r="K65" s="233">
        <f>ROUND(E65*J65,2)</f>
        <v>0</v>
      </c>
      <c r="L65" s="233">
        <v>21</v>
      </c>
      <c r="M65" s="233">
        <f>G65*(1+L65/100)</f>
        <v>0</v>
      </c>
      <c r="N65" s="223">
        <v>4.7800000000000004E-3</v>
      </c>
      <c r="O65" s="223">
        <f>ROUND(E65*N65,5)</f>
        <v>3.8240000000000003E-2</v>
      </c>
      <c r="P65" s="223">
        <v>0</v>
      </c>
      <c r="Q65" s="223">
        <f>ROUND(E65*P65,5)</f>
        <v>0</v>
      </c>
      <c r="R65" s="223"/>
      <c r="S65" s="223"/>
      <c r="T65" s="224">
        <v>1.1679999999999999</v>
      </c>
      <c r="U65" s="223">
        <f>ROUND(E65*T65,2)</f>
        <v>9.34</v>
      </c>
      <c r="V65" s="213"/>
      <c r="W65" s="213"/>
      <c r="X65" s="213"/>
      <c r="Y65" s="213"/>
      <c r="Z65" s="213"/>
      <c r="AA65" s="213"/>
      <c r="AB65" s="213"/>
      <c r="AC65" s="213"/>
      <c r="AD65" s="213"/>
      <c r="AE65" s="213" t="s">
        <v>117</v>
      </c>
      <c r="AF65" s="213"/>
      <c r="AG65" s="213"/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14"/>
      <c r="B66" s="221"/>
      <c r="C66" s="269" t="s">
        <v>205</v>
      </c>
      <c r="D66" s="228"/>
      <c r="E66" s="232"/>
      <c r="F66" s="236"/>
      <c r="G66" s="237"/>
      <c r="H66" s="233"/>
      <c r="I66" s="233"/>
      <c r="J66" s="233"/>
      <c r="K66" s="233"/>
      <c r="L66" s="233"/>
      <c r="M66" s="233"/>
      <c r="N66" s="223"/>
      <c r="O66" s="223"/>
      <c r="P66" s="223"/>
      <c r="Q66" s="223"/>
      <c r="R66" s="223"/>
      <c r="S66" s="223"/>
      <c r="T66" s="224"/>
      <c r="U66" s="223"/>
      <c r="V66" s="213"/>
      <c r="W66" s="213"/>
      <c r="X66" s="213"/>
      <c r="Y66" s="213"/>
      <c r="Z66" s="213"/>
      <c r="AA66" s="213"/>
      <c r="AB66" s="213"/>
      <c r="AC66" s="213"/>
      <c r="AD66" s="213"/>
      <c r="AE66" s="213" t="s">
        <v>135</v>
      </c>
      <c r="AF66" s="213"/>
      <c r="AG66" s="213"/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6" t="str">
        <f>C66</f>
        <v>Oprava po výměně oken.</v>
      </c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14">
        <v>33</v>
      </c>
      <c r="B67" s="221" t="s">
        <v>208</v>
      </c>
      <c r="C67" s="266" t="s">
        <v>209</v>
      </c>
      <c r="D67" s="223" t="s">
        <v>116</v>
      </c>
      <c r="E67" s="229">
        <v>8</v>
      </c>
      <c r="F67" s="233">
        <f>H67+J67</f>
        <v>0</v>
      </c>
      <c r="G67" s="233">
        <f>ROUND(E67*F67,2)</f>
        <v>0</v>
      </c>
      <c r="H67" s="234"/>
      <c r="I67" s="233">
        <f>ROUND(E67*H67,2)</f>
        <v>0</v>
      </c>
      <c r="J67" s="234"/>
      <c r="K67" s="233">
        <f>ROUND(E67*J67,2)</f>
        <v>0</v>
      </c>
      <c r="L67" s="233">
        <v>21</v>
      </c>
      <c r="M67" s="233">
        <f>G67*(1+L67/100)</f>
        <v>0</v>
      </c>
      <c r="N67" s="223">
        <v>0</v>
      </c>
      <c r="O67" s="223">
        <f>ROUND(E67*N67,5)</f>
        <v>0</v>
      </c>
      <c r="P67" s="223">
        <v>0</v>
      </c>
      <c r="Q67" s="223">
        <f>ROUND(E67*P67,5)</f>
        <v>0</v>
      </c>
      <c r="R67" s="223"/>
      <c r="S67" s="223"/>
      <c r="T67" s="224">
        <v>0.56699999999999995</v>
      </c>
      <c r="U67" s="223">
        <f>ROUND(E67*T67,2)</f>
        <v>4.54</v>
      </c>
      <c r="V67" s="213"/>
      <c r="W67" s="213"/>
      <c r="X67" s="213"/>
      <c r="Y67" s="213"/>
      <c r="Z67" s="213"/>
      <c r="AA67" s="213"/>
      <c r="AB67" s="213"/>
      <c r="AC67" s="213"/>
      <c r="AD67" s="213"/>
      <c r="AE67" s="213" t="s">
        <v>117</v>
      </c>
      <c r="AF67" s="213"/>
      <c r="AG67" s="213"/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14">
        <v>34</v>
      </c>
      <c r="B68" s="221" t="s">
        <v>210</v>
      </c>
      <c r="C68" s="266" t="s">
        <v>211</v>
      </c>
      <c r="D68" s="223" t="s">
        <v>116</v>
      </c>
      <c r="E68" s="229">
        <v>8</v>
      </c>
      <c r="F68" s="233">
        <f>H68+J68</f>
        <v>0</v>
      </c>
      <c r="G68" s="233">
        <f>ROUND(E68*F68,2)</f>
        <v>0</v>
      </c>
      <c r="H68" s="234"/>
      <c r="I68" s="233">
        <f>ROUND(E68*H68,2)</f>
        <v>0</v>
      </c>
      <c r="J68" s="234"/>
      <c r="K68" s="233">
        <f>ROUND(E68*J68,2)</f>
        <v>0</v>
      </c>
      <c r="L68" s="233">
        <v>21</v>
      </c>
      <c r="M68" s="233">
        <f>G68*(1+L68/100)</f>
        <v>0</v>
      </c>
      <c r="N68" s="223">
        <v>0</v>
      </c>
      <c r="O68" s="223">
        <f>ROUND(E68*N68,5)</f>
        <v>0</v>
      </c>
      <c r="P68" s="223">
        <v>0</v>
      </c>
      <c r="Q68" s="223">
        <f>ROUND(E68*P68,5)</f>
        <v>0</v>
      </c>
      <c r="R68" s="223"/>
      <c r="S68" s="223"/>
      <c r="T68" s="224">
        <v>0.1</v>
      </c>
      <c r="U68" s="223">
        <f>ROUND(E68*T68,2)</f>
        <v>0.8</v>
      </c>
      <c r="V68" s="213"/>
      <c r="W68" s="213"/>
      <c r="X68" s="213"/>
      <c r="Y68" s="213"/>
      <c r="Z68" s="213"/>
      <c r="AA68" s="213"/>
      <c r="AB68" s="213"/>
      <c r="AC68" s="213"/>
      <c r="AD68" s="213"/>
      <c r="AE68" s="213" t="s">
        <v>117</v>
      </c>
      <c r="AF68" s="213"/>
      <c r="AG68" s="213"/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14">
        <v>35</v>
      </c>
      <c r="B69" s="221" t="s">
        <v>212</v>
      </c>
      <c r="C69" s="266" t="s">
        <v>213</v>
      </c>
      <c r="D69" s="223" t="s">
        <v>0</v>
      </c>
      <c r="E69" s="229">
        <v>124.36799999999999</v>
      </c>
      <c r="F69" s="233">
        <f>H69+J69</f>
        <v>0</v>
      </c>
      <c r="G69" s="233">
        <f>ROUND(E69*F69,2)</f>
        <v>0</v>
      </c>
      <c r="H69" s="234"/>
      <c r="I69" s="233">
        <f>ROUND(E69*H69,2)</f>
        <v>0</v>
      </c>
      <c r="J69" s="234"/>
      <c r="K69" s="233">
        <f>ROUND(E69*J69,2)</f>
        <v>0</v>
      </c>
      <c r="L69" s="233">
        <v>21</v>
      </c>
      <c r="M69" s="233">
        <f>G69*(1+L69/100)</f>
        <v>0</v>
      </c>
      <c r="N69" s="223">
        <v>0</v>
      </c>
      <c r="O69" s="223">
        <f>ROUND(E69*N69,5)</f>
        <v>0</v>
      </c>
      <c r="P69" s="223">
        <v>0</v>
      </c>
      <c r="Q69" s="223">
        <f>ROUND(E69*P69,5)</f>
        <v>0</v>
      </c>
      <c r="R69" s="223"/>
      <c r="S69" s="223"/>
      <c r="T69" s="224">
        <v>0</v>
      </c>
      <c r="U69" s="223">
        <f>ROUND(E69*T69,2)</f>
        <v>0</v>
      </c>
      <c r="V69" s="213"/>
      <c r="W69" s="213"/>
      <c r="X69" s="213"/>
      <c r="Y69" s="213"/>
      <c r="Z69" s="213"/>
      <c r="AA69" s="213"/>
      <c r="AB69" s="213"/>
      <c r="AC69" s="213"/>
      <c r="AD69" s="213"/>
      <c r="AE69" s="213" t="s">
        <v>117</v>
      </c>
      <c r="AF69" s="213"/>
      <c r="AG69" s="213"/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x14ac:dyDescent="0.2">
      <c r="A70" s="215" t="s">
        <v>112</v>
      </c>
      <c r="B70" s="222" t="s">
        <v>83</v>
      </c>
      <c r="C70" s="268" t="s">
        <v>84</v>
      </c>
      <c r="D70" s="226"/>
      <c r="E70" s="231"/>
      <c r="F70" s="235"/>
      <c r="G70" s="235">
        <f>SUMIF(AE71:AE73,"&lt;&gt;NOR",G71:G73)</f>
        <v>0</v>
      </c>
      <c r="H70" s="235"/>
      <c r="I70" s="235">
        <f>SUM(I71:I73)</f>
        <v>0</v>
      </c>
      <c r="J70" s="235"/>
      <c r="K70" s="235">
        <f>SUM(K71:K73)</f>
        <v>0</v>
      </c>
      <c r="L70" s="235"/>
      <c r="M70" s="235">
        <f>SUM(M71:M73)</f>
        <v>0</v>
      </c>
      <c r="N70" s="226"/>
      <c r="O70" s="226">
        <f>SUM(O71:O73)</f>
        <v>0.33639999999999998</v>
      </c>
      <c r="P70" s="226"/>
      <c r="Q70" s="226">
        <f>SUM(Q71:Q73)</f>
        <v>0</v>
      </c>
      <c r="R70" s="226"/>
      <c r="S70" s="226"/>
      <c r="T70" s="227"/>
      <c r="U70" s="226">
        <f>SUM(U71:U73)</f>
        <v>79.11</v>
      </c>
      <c r="AE70" t="s">
        <v>113</v>
      </c>
    </row>
    <row r="71" spans="1:60" outlineLevel="1" x14ac:dyDescent="0.2">
      <c r="A71" s="214">
        <v>36</v>
      </c>
      <c r="B71" s="221" t="s">
        <v>214</v>
      </c>
      <c r="C71" s="266" t="s">
        <v>215</v>
      </c>
      <c r="D71" s="223" t="s">
        <v>116</v>
      </c>
      <c r="E71" s="229">
        <v>333.505</v>
      </c>
      <c r="F71" s="233">
        <f>H71+J71</f>
        <v>0</v>
      </c>
      <c r="G71" s="233">
        <f>ROUND(E71*F71,2)</f>
        <v>0</v>
      </c>
      <c r="H71" s="234"/>
      <c r="I71" s="233">
        <f>ROUND(E71*H71,2)</f>
        <v>0</v>
      </c>
      <c r="J71" s="234"/>
      <c r="K71" s="233">
        <f>ROUND(E71*J71,2)</f>
        <v>0</v>
      </c>
      <c r="L71" s="233">
        <v>21</v>
      </c>
      <c r="M71" s="233">
        <f>G71*(1+L71/100)</f>
        <v>0</v>
      </c>
      <c r="N71" s="223">
        <v>2.0000000000000001E-4</v>
      </c>
      <c r="O71" s="223">
        <f>ROUND(E71*N71,5)</f>
        <v>6.6699999999999995E-2</v>
      </c>
      <c r="P71" s="223">
        <v>0</v>
      </c>
      <c r="Q71" s="223">
        <f>ROUND(E71*P71,5)</f>
        <v>0</v>
      </c>
      <c r="R71" s="223"/>
      <c r="S71" s="223"/>
      <c r="T71" s="224">
        <v>0.10664999999999999</v>
      </c>
      <c r="U71" s="223">
        <f>ROUND(E71*T71,2)</f>
        <v>35.57</v>
      </c>
      <c r="V71" s="213"/>
      <c r="W71" s="213"/>
      <c r="X71" s="213"/>
      <c r="Y71" s="213"/>
      <c r="Z71" s="213"/>
      <c r="AA71" s="213"/>
      <c r="AB71" s="213"/>
      <c r="AC71" s="213"/>
      <c r="AD71" s="213"/>
      <c r="AE71" s="213" t="s">
        <v>117</v>
      </c>
      <c r="AF71" s="213"/>
      <c r="AG71" s="213"/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14">
        <v>37</v>
      </c>
      <c r="B72" s="221" t="s">
        <v>216</v>
      </c>
      <c r="C72" s="266" t="s">
        <v>217</v>
      </c>
      <c r="D72" s="223" t="s">
        <v>116</v>
      </c>
      <c r="E72" s="229">
        <v>333.505</v>
      </c>
      <c r="F72" s="233">
        <f>H72+J72</f>
        <v>0</v>
      </c>
      <c r="G72" s="233">
        <f>ROUND(E72*F72,2)</f>
        <v>0</v>
      </c>
      <c r="H72" s="234"/>
      <c r="I72" s="233">
        <f>ROUND(E72*H72,2)</f>
        <v>0</v>
      </c>
      <c r="J72" s="234"/>
      <c r="K72" s="233">
        <f>ROUND(E72*J72,2)</f>
        <v>0</v>
      </c>
      <c r="L72" s="233">
        <v>21</v>
      </c>
      <c r="M72" s="233">
        <f>G72*(1+L72/100)</f>
        <v>0</v>
      </c>
      <c r="N72" s="223">
        <v>7.6999999999999996E-4</v>
      </c>
      <c r="O72" s="223">
        <f>ROUND(E72*N72,5)</f>
        <v>0.25679999999999997</v>
      </c>
      <c r="P72" s="223">
        <v>0</v>
      </c>
      <c r="Q72" s="223">
        <f>ROUND(E72*P72,5)</f>
        <v>0</v>
      </c>
      <c r="R72" s="223"/>
      <c r="S72" s="223"/>
      <c r="T72" s="224">
        <v>9.9820000000000006E-2</v>
      </c>
      <c r="U72" s="223">
        <f>ROUND(E72*T72,2)</f>
        <v>33.29</v>
      </c>
      <c r="V72" s="213"/>
      <c r="W72" s="213"/>
      <c r="X72" s="213"/>
      <c r="Y72" s="213"/>
      <c r="Z72" s="213"/>
      <c r="AA72" s="213"/>
      <c r="AB72" s="213"/>
      <c r="AC72" s="213"/>
      <c r="AD72" s="213"/>
      <c r="AE72" s="213" t="s">
        <v>204</v>
      </c>
      <c r="AF72" s="213"/>
      <c r="AG72" s="213"/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14">
        <v>38</v>
      </c>
      <c r="B73" s="221" t="s">
        <v>218</v>
      </c>
      <c r="C73" s="266" t="s">
        <v>219</v>
      </c>
      <c r="D73" s="223" t="s">
        <v>116</v>
      </c>
      <c r="E73" s="229">
        <v>30</v>
      </c>
      <c r="F73" s="233">
        <f>H73+J73</f>
        <v>0</v>
      </c>
      <c r="G73" s="233">
        <f>ROUND(E73*F73,2)</f>
        <v>0</v>
      </c>
      <c r="H73" s="234"/>
      <c r="I73" s="233">
        <f>ROUND(E73*H73,2)</f>
        <v>0</v>
      </c>
      <c r="J73" s="234"/>
      <c r="K73" s="233">
        <f>ROUND(E73*J73,2)</f>
        <v>0</v>
      </c>
      <c r="L73" s="233">
        <v>21</v>
      </c>
      <c r="M73" s="233">
        <f>G73*(1+L73/100)</f>
        <v>0</v>
      </c>
      <c r="N73" s="223">
        <v>4.2999999999999999E-4</v>
      </c>
      <c r="O73" s="223">
        <f>ROUND(E73*N73,5)</f>
        <v>1.29E-2</v>
      </c>
      <c r="P73" s="223">
        <v>0</v>
      </c>
      <c r="Q73" s="223">
        <f>ROUND(E73*P73,5)</f>
        <v>0</v>
      </c>
      <c r="R73" s="223"/>
      <c r="S73" s="223"/>
      <c r="T73" s="224">
        <v>0.34155999999999997</v>
      </c>
      <c r="U73" s="223">
        <f>ROUND(E73*T73,2)</f>
        <v>10.25</v>
      </c>
      <c r="V73" s="213"/>
      <c r="W73" s="213"/>
      <c r="X73" s="213"/>
      <c r="Y73" s="213"/>
      <c r="Z73" s="213"/>
      <c r="AA73" s="213"/>
      <c r="AB73" s="213"/>
      <c r="AC73" s="213"/>
      <c r="AD73" s="213"/>
      <c r="AE73" s="213" t="s">
        <v>117</v>
      </c>
      <c r="AF73" s="213"/>
      <c r="AG73" s="213"/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x14ac:dyDescent="0.2">
      <c r="A74" s="215" t="s">
        <v>112</v>
      </c>
      <c r="B74" s="222" t="s">
        <v>85</v>
      </c>
      <c r="C74" s="268" t="s">
        <v>26</v>
      </c>
      <c r="D74" s="226"/>
      <c r="E74" s="231"/>
      <c r="F74" s="235"/>
      <c r="G74" s="235">
        <f>SUMIF(AE75:AE86,"&lt;&gt;NOR",G75:G86)</f>
        <v>0</v>
      </c>
      <c r="H74" s="235"/>
      <c r="I74" s="235">
        <f>SUM(I75:I86)</f>
        <v>0</v>
      </c>
      <c r="J74" s="235"/>
      <c r="K74" s="235">
        <f>SUM(K75:K86)</f>
        <v>0</v>
      </c>
      <c r="L74" s="235"/>
      <c r="M74" s="235">
        <f>SUM(M75:M86)</f>
        <v>0</v>
      </c>
      <c r="N74" s="226"/>
      <c r="O74" s="226">
        <f>SUM(O75:O86)</f>
        <v>0</v>
      </c>
      <c r="P74" s="226"/>
      <c r="Q74" s="226">
        <f>SUM(Q75:Q86)</f>
        <v>0</v>
      </c>
      <c r="R74" s="226"/>
      <c r="S74" s="226"/>
      <c r="T74" s="227"/>
      <c r="U74" s="226">
        <f>SUM(U75:U86)</f>
        <v>0</v>
      </c>
      <c r="AE74" t="s">
        <v>113</v>
      </c>
    </row>
    <row r="75" spans="1:60" outlineLevel="1" x14ac:dyDescent="0.2">
      <c r="A75" s="214">
        <v>39</v>
      </c>
      <c r="B75" s="221" t="s">
        <v>220</v>
      </c>
      <c r="C75" s="266" t="s">
        <v>221</v>
      </c>
      <c r="D75" s="223" t="s">
        <v>222</v>
      </c>
      <c r="E75" s="229">
        <v>1</v>
      </c>
      <c r="F75" s="233">
        <f>H75+J75</f>
        <v>0</v>
      </c>
      <c r="G75" s="233">
        <f>ROUND(E75*F75,2)</f>
        <v>0</v>
      </c>
      <c r="H75" s="234"/>
      <c r="I75" s="233">
        <f>ROUND(E75*H75,2)</f>
        <v>0</v>
      </c>
      <c r="J75" s="234"/>
      <c r="K75" s="233">
        <f>ROUND(E75*J75,2)</f>
        <v>0</v>
      </c>
      <c r="L75" s="233">
        <v>21</v>
      </c>
      <c r="M75" s="233">
        <f>G75*(1+L75/100)</f>
        <v>0</v>
      </c>
      <c r="N75" s="223">
        <v>0</v>
      </c>
      <c r="O75" s="223">
        <f>ROUND(E75*N75,5)</f>
        <v>0</v>
      </c>
      <c r="P75" s="223">
        <v>0</v>
      </c>
      <c r="Q75" s="223">
        <f>ROUND(E75*P75,5)</f>
        <v>0</v>
      </c>
      <c r="R75" s="223"/>
      <c r="S75" s="223"/>
      <c r="T75" s="224">
        <v>0</v>
      </c>
      <c r="U75" s="223">
        <f>ROUND(E75*T75,2)</f>
        <v>0</v>
      </c>
      <c r="V75" s="213"/>
      <c r="W75" s="213"/>
      <c r="X75" s="213"/>
      <c r="Y75" s="213"/>
      <c r="Z75" s="213"/>
      <c r="AA75" s="213"/>
      <c r="AB75" s="213"/>
      <c r="AC75" s="213"/>
      <c r="AD75" s="213"/>
      <c r="AE75" s="213" t="s">
        <v>117</v>
      </c>
      <c r="AF75" s="213"/>
      <c r="AG75" s="213"/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ht="22.5" outlineLevel="1" x14ac:dyDescent="0.2">
      <c r="A76" s="214"/>
      <c r="B76" s="221"/>
      <c r="C76" s="269" t="s">
        <v>223</v>
      </c>
      <c r="D76" s="228"/>
      <c r="E76" s="232"/>
      <c r="F76" s="236"/>
      <c r="G76" s="237"/>
      <c r="H76" s="233"/>
      <c r="I76" s="233"/>
      <c r="J76" s="233"/>
      <c r="K76" s="233"/>
      <c r="L76" s="233"/>
      <c r="M76" s="233"/>
      <c r="N76" s="223"/>
      <c r="O76" s="223"/>
      <c r="P76" s="223"/>
      <c r="Q76" s="223"/>
      <c r="R76" s="223"/>
      <c r="S76" s="223"/>
      <c r="T76" s="224"/>
      <c r="U76" s="223"/>
      <c r="V76" s="213"/>
      <c r="W76" s="213"/>
      <c r="X76" s="213"/>
      <c r="Y76" s="213"/>
      <c r="Z76" s="213"/>
      <c r="AA76" s="213"/>
      <c r="AB76" s="213"/>
      <c r="AC76" s="213"/>
      <c r="AD76" s="213"/>
      <c r="AE76" s="213" t="s">
        <v>135</v>
      </c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6" t="str">
        <f>C76</f>
        <v>Dokumentace skutečného provedení díla dle vyhl. 499/2006 ve třech listinných vyhotov+1x na CD- Rom.</v>
      </c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14">
        <v>40</v>
      </c>
      <c r="B77" s="221" t="s">
        <v>224</v>
      </c>
      <c r="C77" s="266" t="s">
        <v>225</v>
      </c>
      <c r="D77" s="223" t="s">
        <v>222</v>
      </c>
      <c r="E77" s="229">
        <v>1</v>
      </c>
      <c r="F77" s="233">
        <f>H77+J77</f>
        <v>0</v>
      </c>
      <c r="G77" s="233">
        <f>ROUND(E77*F77,2)</f>
        <v>0</v>
      </c>
      <c r="H77" s="234"/>
      <c r="I77" s="233">
        <f>ROUND(E77*H77,2)</f>
        <v>0</v>
      </c>
      <c r="J77" s="234"/>
      <c r="K77" s="233">
        <f>ROUND(E77*J77,2)</f>
        <v>0</v>
      </c>
      <c r="L77" s="233">
        <v>21</v>
      </c>
      <c r="M77" s="233">
        <f>G77*(1+L77/100)</f>
        <v>0</v>
      </c>
      <c r="N77" s="223">
        <v>0</v>
      </c>
      <c r="O77" s="223">
        <f>ROUND(E77*N77,5)</f>
        <v>0</v>
      </c>
      <c r="P77" s="223">
        <v>0</v>
      </c>
      <c r="Q77" s="223">
        <f>ROUND(E77*P77,5)</f>
        <v>0</v>
      </c>
      <c r="R77" s="223"/>
      <c r="S77" s="223"/>
      <c r="T77" s="224">
        <v>0</v>
      </c>
      <c r="U77" s="223">
        <f>ROUND(E77*T77,2)</f>
        <v>0</v>
      </c>
      <c r="V77" s="213"/>
      <c r="W77" s="213"/>
      <c r="X77" s="213"/>
      <c r="Y77" s="213"/>
      <c r="Z77" s="213"/>
      <c r="AA77" s="213"/>
      <c r="AB77" s="213"/>
      <c r="AC77" s="213"/>
      <c r="AD77" s="213"/>
      <c r="AE77" s="213" t="s">
        <v>117</v>
      </c>
      <c r="AF77" s="213"/>
      <c r="AG77" s="213"/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14">
        <v>41</v>
      </c>
      <c r="B78" s="221" t="s">
        <v>226</v>
      </c>
      <c r="C78" s="266" t="s">
        <v>227</v>
      </c>
      <c r="D78" s="223" t="s">
        <v>222</v>
      </c>
      <c r="E78" s="229">
        <v>1</v>
      </c>
      <c r="F78" s="233">
        <f>H78+J78</f>
        <v>0</v>
      </c>
      <c r="G78" s="233">
        <f>ROUND(E78*F78,2)</f>
        <v>0</v>
      </c>
      <c r="H78" s="234"/>
      <c r="I78" s="233">
        <f>ROUND(E78*H78,2)</f>
        <v>0</v>
      </c>
      <c r="J78" s="234"/>
      <c r="K78" s="233">
        <f>ROUND(E78*J78,2)</f>
        <v>0</v>
      </c>
      <c r="L78" s="233">
        <v>21</v>
      </c>
      <c r="M78" s="233">
        <f>G78*(1+L78/100)</f>
        <v>0</v>
      </c>
      <c r="N78" s="223">
        <v>0</v>
      </c>
      <c r="O78" s="223">
        <f>ROUND(E78*N78,5)</f>
        <v>0</v>
      </c>
      <c r="P78" s="223">
        <v>0</v>
      </c>
      <c r="Q78" s="223">
        <f>ROUND(E78*P78,5)</f>
        <v>0</v>
      </c>
      <c r="R78" s="223"/>
      <c r="S78" s="223"/>
      <c r="T78" s="224">
        <v>0</v>
      </c>
      <c r="U78" s="223">
        <f>ROUND(E78*T78,2)</f>
        <v>0</v>
      </c>
      <c r="V78" s="213"/>
      <c r="W78" s="213"/>
      <c r="X78" s="213"/>
      <c r="Y78" s="213"/>
      <c r="Z78" s="213"/>
      <c r="AA78" s="213"/>
      <c r="AB78" s="213"/>
      <c r="AC78" s="213"/>
      <c r="AD78" s="213"/>
      <c r="AE78" s="213" t="s">
        <v>117</v>
      </c>
      <c r="AF78" s="213"/>
      <c r="AG78" s="213"/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14"/>
      <c r="B79" s="221"/>
      <c r="C79" s="269" t="s">
        <v>228</v>
      </c>
      <c r="D79" s="228"/>
      <c r="E79" s="232"/>
      <c r="F79" s="236"/>
      <c r="G79" s="237"/>
      <c r="H79" s="233"/>
      <c r="I79" s="233"/>
      <c r="J79" s="233"/>
      <c r="K79" s="233"/>
      <c r="L79" s="233"/>
      <c r="M79" s="233"/>
      <c r="N79" s="223"/>
      <c r="O79" s="223"/>
      <c r="P79" s="223"/>
      <c r="Q79" s="223"/>
      <c r="R79" s="223"/>
      <c r="S79" s="223"/>
      <c r="T79" s="224"/>
      <c r="U79" s="223"/>
      <c r="V79" s="213"/>
      <c r="W79" s="213"/>
      <c r="X79" s="213"/>
      <c r="Y79" s="213"/>
      <c r="Z79" s="213"/>
      <c r="AA79" s="213"/>
      <c r="AB79" s="213"/>
      <c r="AC79" s="213"/>
      <c r="AD79" s="213"/>
      <c r="AE79" s="213" t="s">
        <v>135</v>
      </c>
      <c r="AF79" s="213"/>
      <c r="AG79" s="213"/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6" t="str">
        <f>C79</f>
        <v>Náklady spojené se zřízením a vedením bankovní záruky.</v>
      </c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14">
        <v>42</v>
      </c>
      <c r="B80" s="221" t="s">
        <v>229</v>
      </c>
      <c r="C80" s="266" t="s">
        <v>230</v>
      </c>
      <c r="D80" s="223" t="s">
        <v>222</v>
      </c>
      <c r="E80" s="229">
        <v>1</v>
      </c>
      <c r="F80" s="233">
        <f>H80+J80</f>
        <v>0</v>
      </c>
      <c r="G80" s="233">
        <f>ROUND(E80*F80,2)</f>
        <v>0</v>
      </c>
      <c r="H80" s="234"/>
      <c r="I80" s="233">
        <f>ROUND(E80*H80,2)</f>
        <v>0</v>
      </c>
      <c r="J80" s="234"/>
      <c r="K80" s="233">
        <f>ROUND(E80*J80,2)</f>
        <v>0</v>
      </c>
      <c r="L80" s="233">
        <v>21</v>
      </c>
      <c r="M80" s="233">
        <f>G80*(1+L80/100)</f>
        <v>0</v>
      </c>
      <c r="N80" s="223">
        <v>0</v>
      </c>
      <c r="O80" s="223">
        <f>ROUND(E80*N80,5)</f>
        <v>0</v>
      </c>
      <c r="P80" s="223">
        <v>0</v>
      </c>
      <c r="Q80" s="223">
        <f>ROUND(E80*P80,5)</f>
        <v>0</v>
      </c>
      <c r="R80" s="223"/>
      <c r="S80" s="223"/>
      <c r="T80" s="224">
        <v>0</v>
      </c>
      <c r="U80" s="223">
        <f>ROUND(E80*T80,2)</f>
        <v>0</v>
      </c>
      <c r="V80" s="213"/>
      <c r="W80" s="213"/>
      <c r="X80" s="213"/>
      <c r="Y80" s="213"/>
      <c r="Z80" s="213"/>
      <c r="AA80" s="213"/>
      <c r="AB80" s="213"/>
      <c r="AC80" s="213"/>
      <c r="AD80" s="213"/>
      <c r="AE80" s="213" t="s">
        <v>117</v>
      </c>
      <c r="AF80" s="213"/>
      <c r="AG80" s="213"/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ht="22.5" outlineLevel="1" x14ac:dyDescent="0.2">
      <c r="A81" s="214"/>
      <c r="B81" s="221"/>
      <c r="C81" s="269" t="s">
        <v>231</v>
      </c>
      <c r="D81" s="228"/>
      <c r="E81" s="232"/>
      <c r="F81" s="236"/>
      <c r="G81" s="237"/>
      <c r="H81" s="233"/>
      <c r="I81" s="233"/>
      <c r="J81" s="233"/>
      <c r="K81" s="233"/>
      <c r="L81" s="233"/>
      <c r="M81" s="233"/>
      <c r="N81" s="223"/>
      <c r="O81" s="223"/>
      <c r="P81" s="223"/>
      <c r="Q81" s="223"/>
      <c r="R81" s="223"/>
      <c r="S81" s="223"/>
      <c r="T81" s="224"/>
      <c r="U81" s="223"/>
      <c r="V81" s="213"/>
      <c r="W81" s="213"/>
      <c r="X81" s="213"/>
      <c r="Y81" s="213"/>
      <c r="Z81" s="213"/>
      <c r="AA81" s="213"/>
      <c r="AB81" s="213"/>
      <c r="AC81" s="213"/>
      <c r="AD81" s="213"/>
      <c r="AE81" s="213" t="s">
        <v>135</v>
      </c>
      <c r="AF81" s="213"/>
      <c r="AG81" s="213"/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6" t="str">
        <f>C81</f>
        <v>Náklady na ztížené provádění stavebních prací v důsledku nepřerušeného provozu na staveništi nebo v případech nepřerušeného provozu v objektech v nichž se stavební práce provádí.</v>
      </c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14">
        <v>43</v>
      </c>
      <c r="B82" s="221" t="s">
        <v>232</v>
      </c>
      <c r="C82" s="266" t="s">
        <v>233</v>
      </c>
      <c r="D82" s="223" t="s">
        <v>222</v>
      </c>
      <c r="E82" s="229">
        <v>1</v>
      </c>
      <c r="F82" s="233">
        <f>H82+J82</f>
        <v>0</v>
      </c>
      <c r="G82" s="233">
        <f>ROUND(E82*F82,2)</f>
        <v>0</v>
      </c>
      <c r="H82" s="234"/>
      <c r="I82" s="233">
        <f>ROUND(E82*H82,2)</f>
        <v>0</v>
      </c>
      <c r="J82" s="234"/>
      <c r="K82" s="233">
        <f>ROUND(E82*J82,2)</f>
        <v>0</v>
      </c>
      <c r="L82" s="233">
        <v>21</v>
      </c>
      <c r="M82" s="233">
        <f>G82*(1+L82/100)</f>
        <v>0</v>
      </c>
      <c r="N82" s="223">
        <v>0</v>
      </c>
      <c r="O82" s="223">
        <f>ROUND(E82*N82,5)</f>
        <v>0</v>
      </c>
      <c r="P82" s="223">
        <v>0</v>
      </c>
      <c r="Q82" s="223">
        <f>ROUND(E82*P82,5)</f>
        <v>0</v>
      </c>
      <c r="R82" s="223"/>
      <c r="S82" s="223"/>
      <c r="T82" s="224">
        <v>0</v>
      </c>
      <c r="U82" s="223">
        <f>ROUND(E82*T82,2)</f>
        <v>0</v>
      </c>
      <c r="V82" s="213"/>
      <c r="W82" s="213"/>
      <c r="X82" s="213"/>
      <c r="Y82" s="213"/>
      <c r="Z82" s="213"/>
      <c r="AA82" s="213"/>
      <c r="AB82" s="213"/>
      <c r="AC82" s="213"/>
      <c r="AD82" s="213"/>
      <c r="AE82" s="213" t="s">
        <v>117</v>
      </c>
      <c r="AF82" s="213"/>
      <c r="AG82" s="213"/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14"/>
      <c r="B83" s="221"/>
      <c r="C83" s="269" t="s">
        <v>234</v>
      </c>
      <c r="D83" s="228"/>
      <c r="E83" s="232"/>
      <c r="F83" s="236"/>
      <c r="G83" s="237"/>
      <c r="H83" s="233"/>
      <c r="I83" s="233"/>
      <c r="J83" s="233"/>
      <c r="K83" s="233"/>
      <c r="L83" s="233"/>
      <c r="M83" s="233"/>
      <c r="N83" s="223"/>
      <c r="O83" s="223"/>
      <c r="P83" s="223"/>
      <c r="Q83" s="223"/>
      <c r="R83" s="223"/>
      <c r="S83" s="223"/>
      <c r="T83" s="224"/>
      <c r="U83" s="223"/>
      <c r="V83" s="213"/>
      <c r="W83" s="213"/>
      <c r="X83" s="213"/>
      <c r="Y83" s="213"/>
      <c r="Z83" s="213"/>
      <c r="AA83" s="213"/>
      <c r="AB83" s="213"/>
      <c r="AC83" s="213"/>
      <c r="AD83" s="213"/>
      <c r="AE83" s="213" t="s">
        <v>135</v>
      </c>
      <c r="AF83" s="213"/>
      <c r="AG83" s="213"/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6" t="str">
        <f>C83</f>
        <v>Výrobní (dílenská) dokumentace výplní otvorů (replik).</v>
      </c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14">
        <v>44</v>
      </c>
      <c r="B84" s="221" t="s">
        <v>235</v>
      </c>
      <c r="C84" s="266" t="s">
        <v>236</v>
      </c>
      <c r="D84" s="223" t="s">
        <v>222</v>
      </c>
      <c r="E84" s="229">
        <v>1</v>
      </c>
      <c r="F84" s="233">
        <f>H84+J84</f>
        <v>0</v>
      </c>
      <c r="G84" s="233">
        <f>ROUND(E84*F84,2)</f>
        <v>0</v>
      </c>
      <c r="H84" s="234"/>
      <c r="I84" s="233">
        <f>ROUND(E84*H84,2)</f>
        <v>0</v>
      </c>
      <c r="J84" s="234"/>
      <c r="K84" s="233">
        <f>ROUND(E84*J84,2)</f>
        <v>0</v>
      </c>
      <c r="L84" s="233">
        <v>21</v>
      </c>
      <c r="M84" s="233">
        <f>G84*(1+L84/100)</f>
        <v>0</v>
      </c>
      <c r="N84" s="223">
        <v>0</v>
      </c>
      <c r="O84" s="223">
        <f>ROUND(E84*N84,5)</f>
        <v>0</v>
      </c>
      <c r="P84" s="223">
        <v>0</v>
      </c>
      <c r="Q84" s="223">
        <f>ROUND(E84*P84,5)</f>
        <v>0</v>
      </c>
      <c r="R84" s="223"/>
      <c r="S84" s="223"/>
      <c r="T84" s="224">
        <v>0</v>
      </c>
      <c r="U84" s="223">
        <f>ROUND(E84*T84,2)</f>
        <v>0</v>
      </c>
      <c r="V84" s="213"/>
      <c r="W84" s="213"/>
      <c r="X84" s="213"/>
      <c r="Y84" s="213"/>
      <c r="Z84" s="213"/>
      <c r="AA84" s="213"/>
      <c r="AB84" s="213"/>
      <c r="AC84" s="213"/>
      <c r="AD84" s="213"/>
      <c r="AE84" s="213" t="s">
        <v>117</v>
      </c>
      <c r="AF84" s="213"/>
      <c r="AG84" s="213"/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14">
        <v>45</v>
      </c>
      <c r="B85" s="221" t="s">
        <v>237</v>
      </c>
      <c r="C85" s="266" t="s">
        <v>238</v>
      </c>
      <c r="D85" s="223" t="s">
        <v>222</v>
      </c>
      <c r="E85" s="229">
        <v>1</v>
      </c>
      <c r="F85" s="233">
        <f>H85+J85</f>
        <v>0</v>
      </c>
      <c r="G85" s="233">
        <f>ROUND(E85*F85,2)</f>
        <v>0</v>
      </c>
      <c r="H85" s="234"/>
      <c r="I85" s="233">
        <f>ROUND(E85*H85,2)</f>
        <v>0</v>
      </c>
      <c r="J85" s="234"/>
      <c r="K85" s="233">
        <f>ROUND(E85*J85,2)</f>
        <v>0</v>
      </c>
      <c r="L85" s="233">
        <v>21</v>
      </c>
      <c r="M85" s="233">
        <f>G85*(1+L85/100)</f>
        <v>0</v>
      </c>
      <c r="N85" s="223">
        <v>0</v>
      </c>
      <c r="O85" s="223">
        <f>ROUND(E85*N85,5)</f>
        <v>0</v>
      </c>
      <c r="P85" s="223">
        <v>0</v>
      </c>
      <c r="Q85" s="223">
        <f>ROUND(E85*P85,5)</f>
        <v>0</v>
      </c>
      <c r="R85" s="223"/>
      <c r="S85" s="223"/>
      <c r="T85" s="224">
        <v>0</v>
      </c>
      <c r="U85" s="223">
        <f>ROUND(E85*T85,2)</f>
        <v>0</v>
      </c>
      <c r="V85" s="213"/>
      <c r="W85" s="213"/>
      <c r="X85" s="213"/>
      <c r="Y85" s="213"/>
      <c r="Z85" s="213"/>
      <c r="AA85" s="213"/>
      <c r="AB85" s="213"/>
      <c r="AC85" s="213"/>
      <c r="AD85" s="213"/>
      <c r="AE85" s="213" t="s">
        <v>117</v>
      </c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45">
        <v>46</v>
      </c>
      <c r="B86" s="246" t="s">
        <v>239</v>
      </c>
      <c r="C86" s="270" t="s">
        <v>240</v>
      </c>
      <c r="D86" s="247" t="s">
        <v>222</v>
      </c>
      <c r="E86" s="248">
        <v>1</v>
      </c>
      <c r="F86" s="249">
        <f>H86+J86</f>
        <v>0</v>
      </c>
      <c r="G86" s="249">
        <f>ROUND(E86*F86,2)</f>
        <v>0</v>
      </c>
      <c r="H86" s="250"/>
      <c r="I86" s="249">
        <f>ROUND(E86*H86,2)</f>
        <v>0</v>
      </c>
      <c r="J86" s="250"/>
      <c r="K86" s="249">
        <f>ROUND(E86*J86,2)</f>
        <v>0</v>
      </c>
      <c r="L86" s="249">
        <v>21</v>
      </c>
      <c r="M86" s="249">
        <f>G86*(1+L86/100)</f>
        <v>0</v>
      </c>
      <c r="N86" s="247">
        <v>0</v>
      </c>
      <c r="O86" s="247">
        <f>ROUND(E86*N86,5)</f>
        <v>0</v>
      </c>
      <c r="P86" s="247">
        <v>0</v>
      </c>
      <c r="Q86" s="247">
        <f>ROUND(E86*P86,5)</f>
        <v>0</v>
      </c>
      <c r="R86" s="247"/>
      <c r="S86" s="247"/>
      <c r="T86" s="251">
        <v>0</v>
      </c>
      <c r="U86" s="247">
        <f>ROUND(E86*T86,2)</f>
        <v>0</v>
      </c>
      <c r="V86" s="213"/>
      <c r="W86" s="213"/>
      <c r="X86" s="213"/>
      <c r="Y86" s="213"/>
      <c r="Z86" s="213"/>
      <c r="AA86" s="213"/>
      <c r="AB86" s="213"/>
      <c r="AC86" s="213"/>
      <c r="AD86" s="213"/>
      <c r="AE86" s="213" t="s">
        <v>117</v>
      </c>
      <c r="AF86" s="213"/>
      <c r="AG86" s="213"/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x14ac:dyDescent="0.2">
      <c r="A87" s="6"/>
      <c r="B87" s="7" t="s">
        <v>241</v>
      </c>
      <c r="C87" s="271" t="s">
        <v>241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AC87">
        <v>15</v>
      </c>
      <c r="AD87">
        <v>21</v>
      </c>
    </row>
    <row r="88" spans="1:60" x14ac:dyDescent="0.2">
      <c r="A88" s="252"/>
      <c r="B88" s="253" t="s">
        <v>28</v>
      </c>
      <c r="C88" s="272" t="s">
        <v>241</v>
      </c>
      <c r="D88" s="254"/>
      <c r="E88" s="254"/>
      <c r="F88" s="254"/>
      <c r="G88" s="265">
        <f>G8+G12+G21+G26+G31+G43+G52+G55+G61+G70+G74</f>
        <v>0</v>
      </c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AC88">
        <f>SUMIF(L7:L86,AC87,G7:G86)</f>
        <v>0</v>
      </c>
      <c r="AD88">
        <f>SUMIF(L7:L86,AD87,G7:G86)</f>
        <v>0</v>
      </c>
      <c r="AE88" t="s">
        <v>242</v>
      </c>
    </row>
    <row r="89" spans="1:60" x14ac:dyDescent="0.2">
      <c r="A89" s="6"/>
      <c r="B89" s="7" t="s">
        <v>241</v>
      </c>
      <c r="C89" s="271" t="s">
        <v>241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60" x14ac:dyDescent="0.2">
      <c r="A90" s="6"/>
      <c r="B90" s="7" t="s">
        <v>241</v>
      </c>
      <c r="C90" s="271" t="s">
        <v>241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60" x14ac:dyDescent="0.2">
      <c r="A91" s="255" t="s">
        <v>243</v>
      </c>
      <c r="B91" s="255"/>
      <c r="C91" s="273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 x14ac:dyDescent="0.2">
      <c r="A92" s="256"/>
      <c r="B92" s="257"/>
      <c r="C92" s="274"/>
      <c r="D92" s="257"/>
      <c r="E92" s="257"/>
      <c r="F92" s="257"/>
      <c r="G92" s="258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AE92" t="s">
        <v>244</v>
      </c>
    </row>
    <row r="93" spans="1:60" x14ac:dyDescent="0.2">
      <c r="A93" s="259"/>
      <c r="B93" s="260"/>
      <c r="C93" s="275"/>
      <c r="D93" s="260"/>
      <c r="E93" s="260"/>
      <c r="F93" s="260"/>
      <c r="G93" s="261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 x14ac:dyDescent="0.2">
      <c r="A94" s="259"/>
      <c r="B94" s="260"/>
      <c r="C94" s="275"/>
      <c r="D94" s="260"/>
      <c r="E94" s="260"/>
      <c r="F94" s="260"/>
      <c r="G94" s="261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 x14ac:dyDescent="0.2">
      <c r="A95" s="259"/>
      <c r="B95" s="260"/>
      <c r="C95" s="275"/>
      <c r="D95" s="260"/>
      <c r="E95" s="260"/>
      <c r="F95" s="260"/>
      <c r="G95" s="261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">
      <c r="A96" s="262"/>
      <c r="B96" s="263"/>
      <c r="C96" s="276"/>
      <c r="D96" s="263"/>
      <c r="E96" s="263"/>
      <c r="F96" s="263"/>
      <c r="G96" s="264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 x14ac:dyDescent="0.2">
      <c r="A97" s="6"/>
      <c r="B97" s="7" t="s">
        <v>241</v>
      </c>
      <c r="C97" s="271" t="s">
        <v>241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 x14ac:dyDescent="0.2">
      <c r="C98" s="277"/>
      <c r="AE98" t="s">
        <v>245</v>
      </c>
    </row>
  </sheetData>
  <mergeCells count="15">
    <mergeCell ref="C83:G83"/>
    <mergeCell ref="A91:C91"/>
    <mergeCell ref="A92:G96"/>
    <mergeCell ref="C57:G57"/>
    <mergeCell ref="C64:G64"/>
    <mergeCell ref="C66:G66"/>
    <mergeCell ref="C76:G76"/>
    <mergeCell ref="C79:G79"/>
    <mergeCell ref="C81:G81"/>
    <mergeCell ref="A1:G1"/>
    <mergeCell ref="C2:G2"/>
    <mergeCell ref="C3:G3"/>
    <mergeCell ref="C4:G4"/>
    <mergeCell ref="C18:G18"/>
    <mergeCell ref="C19:G19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2023-04-11T07:00:23Z</dcterms:modified>
</cp:coreProperties>
</file>